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22 - TWY N1, N2, N3, N4" sheetId="2" r:id="rId2"/>
    <sheet name="SO 305 - Výtlačný řad na ..." sheetId="3" r:id="rId3"/>
    <sheet name="SO 703_100, 200 - Sklad k..." sheetId="4" r:id="rId4"/>
    <sheet name="SO 703_700 - Sklad kyslík..." sheetId="5" r:id="rId5"/>
    <sheet name="SO 703.1_700 - Garáže u s..." sheetId="6" r:id="rId6"/>
    <sheet name="SO 705_700 - Sheltry na A..." sheetId="7" r:id="rId7"/>
    <sheet name="SO 706_100 - Zemní valy s..." sheetId="8" r:id="rId8"/>
    <sheet name="SO 708_700 - Strojovna SH..." sheetId="9" r:id="rId9"/>
    <sheet name="SO 710_700 - Strojovna SH..." sheetId="10" r:id="rId10"/>
    <sheet name="Seznam figur" sheetId="11" r:id="rId11"/>
    <sheet name="Pokyny pro vyplnění" sheetId="12" r:id="rId12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'SO 122 - TWY N1, N2, N3, N4'!$C$87:$K$108</definedName>
    <definedName name="_xlnm.Print_Area" localSheetId="1">'SO 122 - TWY N1, N2, N3, N4'!$C$4:$J$41,'SO 122 - TWY N1, N2, N3, N4'!$C$47:$J$67,'SO 122 - TWY N1, N2, N3, N4'!$C$73:$K$108</definedName>
    <definedName name="_xlnm.Print_Titles" localSheetId="1">'SO 122 - TWY N1, N2, N3, N4'!$87:$87</definedName>
    <definedName name="_xlnm._FilterDatabase" localSheetId="2" hidden="1">'SO 305 - Výtlačný řad na ...'!$C$87:$K$108</definedName>
    <definedName name="_xlnm.Print_Area" localSheetId="2">'SO 305 - Výtlačný řad na ...'!$C$4:$J$41,'SO 305 - Výtlačný řad na ...'!$C$47:$J$67,'SO 305 - Výtlačný řad na ...'!$C$73:$K$108</definedName>
    <definedName name="_xlnm.Print_Titles" localSheetId="2">'SO 305 - Výtlačný řad na ...'!$87:$87</definedName>
    <definedName name="_xlnm._FilterDatabase" localSheetId="3" hidden="1">'SO 703_100, 200 - Sklad k...'!$C$86:$K$121</definedName>
    <definedName name="_xlnm.Print_Area" localSheetId="3">'SO 703_100, 200 - Sklad k...'!$C$4:$J$41,'SO 703_100, 200 - Sklad k...'!$C$47:$J$66,'SO 703_100, 200 - Sklad k...'!$C$72:$K$121</definedName>
    <definedName name="_xlnm.Print_Titles" localSheetId="3">'SO 703_100, 200 - Sklad k...'!$86:$86</definedName>
    <definedName name="_xlnm._FilterDatabase" localSheetId="4" hidden="1">'SO 703_700 - Sklad kyslík...'!$C$89:$K$144</definedName>
    <definedName name="_xlnm.Print_Area" localSheetId="4">'SO 703_700 - Sklad kyslík...'!$C$4:$J$41,'SO 703_700 - Sklad kyslík...'!$C$47:$J$69,'SO 703_700 - Sklad kyslík...'!$C$75:$K$144</definedName>
    <definedName name="_xlnm.Print_Titles" localSheetId="4">'SO 703_700 - Sklad kyslík...'!$89:$89</definedName>
    <definedName name="_xlnm._FilterDatabase" localSheetId="5" hidden="1">'SO 703.1_700 - Garáže u s...'!$C$86:$K$95</definedName>
    <definedName name="_xlnm.Print_Area" localSheetId="5">'SO 703.1_700 - Garáže u s...'!$C$4:$J$41,'SO 703.1_700 - Garáže u s...'!$C$47:$J$66,'SO 703.1_700 - Garáže u s...'!$C$72:$K$95</definedName>
    <definedName name="_xlnm.Print_Titles" localSheetId="5">'SO 703.1_700 - Garáže u s...'!$86:$86</definedName>
    <definedName name="_xlnm._FilterDatabase" localSheetId="6" hidden="1">'SO 705_700 - Sheltry na A...'!$C$87:$K$113</definedName>
    <definedName name="_xlnm.Print_Area" localSheetId="6">'SO 705_700 - Sheltry na A...'!$C$4:$J$41,'SO 705_700 - Sheltry na A...'!$C$47:$J$67,'SO 705_700 - Sheltry na A...'!$C$73:$K$113</definedName>
    <definedName name="_xlnm.Print_Titles" localSheetId="6">'SO 705_700 - Sheltry na A...'!$87:$87</definedName>
    <definedName name="_xlnm._FilterDatabase" localSheetId="7" hidden="1">'SO 706_100 - Zemní valy s...'!$C$87:$K$105</definedName>
    <definedName name="_xlnm.Print_Area" localSheetId="7">'SO 706_100 - Zemní valy s...'!$C$4:$J$41,'SO 706_100 - Zemní valy s...'!$C$47:$J$67,'SO 706_100 - Zemní valy s...'!$C$73:$K$105</definedName>
    <definedName name="_xlnm.Print_Titles" localSheetId="7">'SO 706_100 - Zemní valy s...'!$87:$87</definedName>
    <definedName name="_xlnm._FilterDatabase" localSheetId="8" hidden="1">'SO 708_700 - Strojovna SH...'!$C$86:$K$98</definedName>
    <definedName name="_xlnm.Print_Area" localSheetId="8">'SO 708_700 - Strojovna SH...'!$C$4:$J$41,'SO 708_700 - Strojovna SH...'!$C$47:$J$66,'SO 708_700 - Strojovna SH...'!$C$72:$K$98</definedName>
    <definedName name="_xlnm.Print_Titles" localSheetId="8">'SO 708_700 - Strojovna SH...'!$86:$86</definedName>
    <definedName name="_xlnm._FilterDatabase" localSheetId="9" hidden="1">'SO 710_700 - Strojovna SH...'!$C$86:$K$100</definedName>
    <definedName name="_xlnm.Print_Area" localSheetId="9">'SO 710_700 - Strojovna SH...'!$C$4:$J$41,'SO 710_700 - Strojovna SH...'!$C$47:$J$66,'SO 710_700 - Strojovna SH...'!$C$72:$K$100</definedName>
    <definedName name="_xlnm.Print_Titles" localSheetId="9">'SO 710_700 - Strojovna SH...'!$86:$86</definedName>
    <definedName name="_xlnm.Print_Area" localSheetId="10">'Seznam figur'!$C$4:$G$16</definedName>
    <definedName name="_xlnm.Print_Titles" localSheetId="10">'Seznam figur'!$9:$9</definedName>
    <definedName name="_xlnm.Print_Area" localSheetId="11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1" l="1" r="D7"/>
  <c i="10" r="J39"/>
  <c r="J38"/>
  <c i="1" r="AY64"/>
  <c i="10" r="J37"/>
  <c i="1" r="AX64"/>
  <c i="10" r="BI97"/>
  <c r="BH97"/>
  <c r="BG97"/>
  <c r="BF97"/>
  <c r="T97"/>
  <c r="T96"/>
  <c r="R97"/>
  <c r="R96"/>
  <c r="P97"/>
  <c r="P96"/>
  <c r="BI91"/>
  <c r="BH91"/>
  <c r="BG91"/>
  <c r="BF91"/>
  <c r="T91"/>
  <c r="R91"/>
  <c r="P91"/>
  <c r="BI89"/>
  <c r="BH89"/>
  <c r="BG89"/>
  <c r="BF89"/>
  <c r="T89"/>
  <c r="R89"/>
  <c r="P89"/>
  <c r="J83"/>
  <c r="F83"/>
  <c r="F81"/>
  <c r="E79"/>
  <c r="J58"/>
  <c r="F58"/>
  <c r="F56"/>
  <c r="E54"/>
  <c r="J26"/>
  <c r="E26"/>
  <c r="J59"/>
  <c r="J25"/>
  <c r="J20"/>
  <c r="E20"/>
  <c r="F84"/>
  <c r="J19"/>
  <c r="J14"/>
  <c r="J81"/>
  <c r="E7"/>
  <c r="E75"/>
  <c i="9" r="J39"/>
  <c r="J38"/>
  <c i="1" r="AY63"/>
  <c i="9" r="J37"/>
  <c i="1" r="AX63"/>
  <c i="9" r="BI95"/>
  <c r="BH95"/>
  <c r="BG95"/>
  <c r="BF95"/>
  <c r="T95"/>
  <c r="T94"/>
  <c r="R95"/>
  <c r="R94"/>
  <c r="P95"/>
  <c r="P94"/>
  <c r="BI89"/>
  <c r="BH89"/>
  <c r="BG89"/>
  <c r="BF89"/>
  <c r="T89"/>
  <c r="T88"/>
  <c r="T87"/>
  <c r="R89"/>
  <c r="R88"/>
  <c r="R87"/>
  <c r="P89"/>
  <c r="P88"/>
  <c r="P87"/>
  <c i="1" r="AU63"/>
  <c i="9" r="J83"/>
  <c r="F83"/>
  <c r="F81"/>
  <c r="E79"/>
  <c r="J58"/>
  <c r="F58"/>
  <c r="F56"/>
  <c r="E54"/>
  <c r="J26"/>
  <c r="E26"/>
  <c r="J84"/>
  <c r="J25"/>
  <c r="J20"/>
  <c r="E20"/>
  <c r="F59"/>
  <c r="J19"/>
  <c r="J14"/>
  <c r="J56"/>
  <c r="E7"/>
  <c r="E75"/>
  <c i="8" r="J39"/>
  <c r="J38"/>
  <c i="1" r="AY62"/>
  <c i="8" r="J37"/>
  <c i="1" r="AX62"/>
  <c i="8" r="BI103"/>
  <c r="BH103"/>
  <c r="BG103"/>
  <c r="BF103"/>
  <c r="T103"/>
  <c r="R103"/>
  <c r="P103"/>
  <c r="BI100"/>
  <c r="BH100"/>
  <c r="BG100"/>
  <c r="BF100"/>
  <c r="T100"/>
  <c r="R100"/>
  <c r="P100"/>
  <c r="BI91"/>
  <c r="BH91"/>
  <c r="BG91"/>
  <c r="BF91"/>
  <c r="T91"/>
  <c r="T90"/>
  <c r="R91"/>
  <c r="R90"/>
  <c r="P91"/>
  <c r="P90"/>
  <c r="J84"/>
  <c r="F84"/>
  <c r="F82"/>
  <c r="E80"/>
  <c r="J58"/>
  <c r="F58"/>
  <c r="F56"/>
  <c r="E54"/>
  <c r="J26"/>
  <c r="E26"/>
  <c r="J85"/>
  <c r="J25"/>
  <c r="J20"/>
  <c r="E20"/>
  <c r="F59"/>
  <c r="J19"/>
  <c r="J14"/>
  <c r="J56"/>
  <c r="E7"/>
  <c r="E50"/>
  <c i="7" r="J39"/>
  <c r="J38"/>
  <c i="1" r="AY61"/>
  <c i="7" r="J37"/>
  <c i="1" r="AX61"/>
  <c i="7" r="BI110"/>
  <c r="BH110"/>
  <c r="BG110"/>
  <c r="BF110"/>
  <c r="T110"/>
  <c r="T109"/>
  <c r="R110"/>
  <c r="R109"/>
  <c r="P110"/>
  <c r="P109"/>
  <c r="BI104"/>
  <c r="BH104"/>
  <c r="BG104"/>
  <c r="BF104"/>
  <c r="T104"/>
  <c r="R104"/>
  <c r="P104"/>
  <c r="BI101"/>
  <c r="BH101"/>
  <c r="BG101"/>
  <c r="BF101"/>
  <c r="T101"/>
  <c r="R101"/>
  <c r="P101"/>
  <c r="BI95"/>
  <c r="BH95"/>
  <c r="BG95"/>
  <c r="BF95"/>
  <c r="T95"/>
  <c r="R95"/>
  <c r="P95"/>
  <c r="BI90"/>
  <c r="BH90"/>
  <c r="BG90"/>
  <c r="BF90"/>
  <c r="T90"/>
  <c r="R90"/>
  <c r="P90"/>
  <c r="J84"/>
  <c r="F84"/>
  <c r="F82"/>
  <c r="E80"/>
  <c r="J58"/>
  <c r="F58"/>
  <c r="F56"/>
  <c r="E54"/>
  <c r="J26"/>
  <c r="E26"/>
  <c r="J59"/>
  <c r="J25"/>
  <c r="J20"/>
  <c r="E20"/>
  <c r="F85"/>
  <c r="J19"/>
  <c r="J14"/>
  <c r="J82"/>
  <c r="E7"/>
  <c r="E50"/>
  <c i="6" r="J39"/>
  <c r="J38"/>
  <c i="1" r="AY60"/>
  <c i="6" r="J37"/>
  <c i="1" r="AX60"/>
  <c i="6" r="BI92"/>
  <c r="BH92"/>
  <c r="BG92"/>
  <c r="BF92"/>
  <c r="T92"/>
  <c r="T91"/>
  <c r="R92"/>
  <c r="R91"/>
  <c r="P92"/>
  <c r="P91"/>
  <c r="BI89"/>
  <c r="BH89"/>
  <c r="BG89"/>
  <c r="BF89"/>
  <c r="T89"/>
  <c r="T88"/>
  <c r="R89"/>
  <c r="R88"/>
  <c r="R87"/>
  <c r="P89"/>
  <c r="P88"/>
  <c r="J83"/>
  <c r="F83"/>
  <c r="F81"/>
  <c r="E79"/>
  <c r="J58"/>
  <c r="F58"/>
  <c r="F56"/>
  <c r="E54"/>
  <c r="J26"/>
  <c r="E26"/>
  <c r="J84"/>
  <c r="J25"/>
  <c r="J20"/>
  <c r="E20"/>
  <c r="F84"/>
  <c r="J19"/>
  <c r="J14"/>
  <c r="J81"/>
  <c r="E7"/>
  <c r="E50"/>
  <c i="5" r="J39"/>
  <c r="J38"/>
  <c i="1" r="AY59"/>
  <c i="5" r="J37"/>
  <c i="1" r="AX59"/>
  <c i="5" r="BI141"/>
  <c r="BH141"/>
  <c r="BG141"/>
  <c r="BF141"/>
  <c r="T141"/>
  <c r="T140"/>
  <c r="R141"/>
  <c r="R140"/>
  <c r="P141"/>
  <c r="P140"/>
  <c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6"/>
  <c r="BH106"/>
  <c r="BG106"/>
  <c r="BF106"/>
  <c r="T106"/>
  <c r="T105"/>
  <c r="R106"/>
  <c r="R105"/>
  <c r="P106"/>
  <c r="P105"/>
  <c r="BI101"/>
  <c r="BH101"/>
  <c r="BG101"/>
  <c r="BF101"/>
  <c r="T101"/>
  <c r="T91"/>
  <c r="R101"/>
  <c r="P101"/>
  <c r="BI96"/>
  <c r="BH96"/>
  <c r="BG96"/>
  <c r="BF96"/>
  <c r="T96"/>
  <c r="R96"/>
  <c r="P96"/>
  <c r="BI92"/>
  <c r="BH92"/>
  <c r="BG92"/>
  <c r="BF92"/>
  <c r="T92"/>
  <c r="R92"/>
  <c r="P92"/>
  <c r="J86"/>
  <c r="F86"/>
  <c r="F84"/>
  <c r="E82"/>
  <c r="J58"/>
  <c r="F58"/>
  <c r="F56"/>
  <c r="E54"/>
  <c r="J26"/>
  <c r="E26"/>
  <c r="J59"/>
  <c r="J25"/>
  <c r="J20"/>
  <c r="E20"/>
  <c r="F87"/>
  <c r="J19"/>
  <c r="J14"/>
  <c r="J84"/>
  <c r="E7"/>
  <c r="E78"/>
  <c i="4" r="J39"/>
  <c r="J38"/>
  <c i="1" r="AY58"/>
  <c i="4" r="J37"/>
  <c i="1" r="AX58"/>
  <c i="4"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3"/>
  <c r="F83"/>
  <c r="F81"/>
  <c r="E79"/>
  <c r="J58"/>
  <c r="F58"/>
  <c r="F56"/>
  <c r="E54"/>
  <c r="J26"/>
  <c r="E26"/>
  <c r="J84"/>
  <c r="J25"/>
  <c r="J20"/>
  <c r="E20"/>
  <c r="F84"/>
  <c r="J19"/>
  <c r="J14"/>
  <c r="J81"/>
  <c r="E7"/>
  <c r="E50"/>
  <c i="3" r="J39"/>
  <c r="J38"/>
  <c i="1" r="AY57"/>
  <c i="3" r="J37"/>
  <c i="1" r="AX57"/>
  <c i="3" r="BI106"/>
  <c r="BH106"/>
  <c r="BG106"/>
  <c r="BF106"/>
  <c r="T106"/>
  <c r="R106"/>
  <c r="P106"/>
  <c r="BI103"/>
  <c r="BH103"/>
  <c r="BG103"/>
  <c r="BF103"/>
  <c r="T103"/>
  <c r="R103"/>
  <c r="P103"/>
  <c r="BI91"/>
  <c r="BH91"/>
  <c r="BG91"/>
  <c r="BF91"/>
  <c r="T91"/>
  <c r="T90"/>
  <c r="R91"/>
  <c r="R90"/>
  <c r="P91"/>
  <c r="P90"/>
  <c r="J84"/>
  <c r="F84"/>
  <c r="F82"/>
  <c r="E80"/>
  <c r="J58"/>
  <c r="F58"/>
  <c r="F56"/>
  <c r="E54"/>
  <c r="J26"/>
  <c r="E26"/>
  <c r="J59"/>
  <c r="J25"/>
  <c r="J20"/>
  <c r="E20"/>
  <c r="F85"/>
  <c r="J19"/>
  <c r="J14"/>
  <c r="J56"/>
  <c r="E7"/>
  <c r="E50"/>
  <c i="2" r="J39"/>
  <c r="J38"/>
  <c i="1" r="AY56"/>
  <c i="2" r="J37"/>
  <c i="1" r="AX56"/>
  <c i="2"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1"/>
  <c r="BH91"/>
  <c r="BG91"/>
  <c r="BF91"/>
  <c r="T91"/>
  <c r="R91"/>
  <c r="P91"/>
  <c r="J84"/>
  <c r="F84"/>
  <c r="F82"/>
  <c r="E80"/>
  <c r="J58"/>
  <c r="F58"/>
  <c r="F56"/>
  <c r="E54"/>
  <c r="J26"/>
  <c r="E26"/>
  <c r="J85"/>
  <c r="J25"/>
  <c r="J20"/>
  <c r="E20"/>
  <c r="F85"/>
  <c r="J19"/>
  <c r="J14"/>
  <c r="J82"/>
  <c r="E7"/>
  <c r="E76"/>
  <c i="1" r="L50"/>
  <c r="AM50"/>
  <c r="AM49"/>
  <c r="L49"/>
  <c r="AM47"/>
  <c r="L47"/>
  <c r="L45"/>
  <c r="L44"/>
  <c i="5" r="BK116"/>
  <c i="8" r="J91"/>
  <c i="5" r="BK106"/>
  <c i="7" r="BK104"/>
  <c i="6" r="BK92"/>
  <c i="10" r="J89"/>
  <c i="4" r="BK116"/>
  <c i="5" r="J106"/>
  <c i="4" r="BK104"/>
  <c i="5" r="BK112"/>
  <c i="2" r="J103"/>
  <c r="J100"/>
  <c i="4" r="BK110"/>
  <c r="J114"/>
  <c r="BK112"/>
  <c i="5" r="BK135"/>
  <c i="4" r="BK106"/>
  <c i="8" r="J100"/>
  <c i="4" r="BK100"/>
  <c i="2" r="BK103"/>
  <c r="BK91"/>
  <c i="5" r="BK125"/>
  <c i="4" r="BK118"/>
  <c r="J100"/>
  <c i="9" r="J95"/>
  <c i="5" r="BK92"/>
  <c i="10" r="BK91"/>
  <c r="J91"/>
  <c i="5" r="BK101"/>
  <c i="6" r="J89"/>
  <c i="7" r="BK110"/>
  <c i="4" r="J112"/>
  <c i="8" r="BK103"/>
  <c i="4" r="J116"/>
  <c i="2" r="J106"/>
  <c i="4" r="BK108"/>
  <c i="5" r="BK96"/>
  <c i="1" r="AS55"/>
  <c i="3" r="J91"/>
  <c i="4" r="J110"/>
  <c i="6" r="BK89"/>
  <c i="7" r="J101"/>
  <c i="5" r="J119"/>
  <c i="4" r="J98"/>
  <c i="5" r="J128"/>
  <c r="J101"/>
  <c i="4" r="J108"/>
  <c i="9" r="BK95"/>
  <c i="4" r="J102"/>
  <c i="5" r="J92"/>
  <c i="7" r="J110"/>
  <c i="5" r="J131"/>
  <c i="4" r="J94"/>
  <c i="5" r="BK141"/>
  <c i="4" r="J120"/>
  <c i="5" r="BK128"/>
  <c i="4" r="BK114"/>
  <c r="BK94"/>
  <c r="BK96"/>
  <c i="9" r="J89"/>
  <c i="5" r="J122"/>
  <c i="3" r="BK91"/>
  <c i="8" r="BK91"/>
  <c i="7" r="J95"/>
  <c r="J104"/>
  <c i="4" r="J118"/>
  <c r="J90"/>
  <c i="3" r="BK103"/>
  <c i="7" r="BK95"/>
  <c i="6" r="J92"/>
  <c i="5" r="BK122"/>
  <c i="4" r="BK120"/>
  <c r="J104"/>
  <c i="9" r="F37"/>
  <c i="3" r="J106"/>
  <c i="7" r="J90"/>
  <c i="5" r="J112"/>
  <c r="J125"/>
  <c r="BK119"/>
  <c i="7" r="BK90"/>
  <c i="10" r="BK97"/>
  <c i="7" r="BK101"/>
  <c i="3" r="J103"/>
  <c i="2" r="BK100"/>
  <c i="5" r="J116"/>
  <c i="10" r="J97"/>
  <c i="5" r="J96"/>
  <c i="4" r="J106"/>
  <c r="BK102"/>
  <c i="5" r="BK131"/>
  <c i="10" r="BK89"/>
  <c i="8" r="J103"/>
  <c i="4" r="BK90"/>
  <c i="9" r="F38"/>
  <c i="4" r="J92"/>
  <c i="8" r="BK100"/>
  <c i="4" r="BK98"/>
  <c i="2" r="J91"/>
  <c i="4" r="J96"/>
  <c i="2" r="BK106"/>
  <c i="3" r="BK106"/>
  <c i="5" r="J135"/>
  <c i="4" r="BK92"/>
  <c i="9" r="BK89"/>
  <c i="5" r="J141"/>
  <c l="1" r="R91"/>
  <c r="P91"/>
  <c i="4" r="R89"/>
  <c r="R88"/>
  <c r="R87"/>
  <c i="5" r="T111"/>
  <c r="T90"/>
  <c r="R111"/>
  <c r="R90"/>
  <c i="7" r="T100"/>
  <c r="P100"/>
  <c i="4" r="BK89"/>
  <c r="J89"/>
  <c r="J65"/>
  <c i="7" r="R89"/>
  <c i="2" r="T90"/>
  <c i="3" r="T102"/>
  <c r="T89"/>
  <c r="T88"/>
  <c i="4" r="P89"/>
  <c r="P88"/>
  <c r="P87"/>
  <c i="1" r="AU58"/>
  <c i="2" r="P102"/>
  <c i="3" r="BK102"/>
  <c r="J102"/>
  <c r="J66"/>
  <c i="5" r="BK111"/>
  <c i="7" r="P89"/>
  <c r="P88"/>
  <c i="1" r="AU61"/>
  <c i="2" r="R90"/>
  <c i="3" r="P102"/>
  <c r="P89"/>
  <c r="P88"/>
  <c i="1" r="AU57"/>
  <c i="7" r="BK89"/>
  <c r="J89"/>
  <c r="J64"/>
  <c i="2" r="BK102"/>
  <c r="J102"/>
  <c r="J66"/>
  <c i="5" r="P111"/>
  <c r="P90"/>
  <c i="1" r="AU59"/>
  <c i="7" r="BK100"/>
  <c i="8" r="T99"/>
  <c r="T89"/>
  <c r="T88"/>
  <c i="2" r="R102"/>
  <c r="BK90"/>
  <c r="J90"/>
  <c r="J65"/>
  <c i="3" r="R102"/>
  <c r="R89"/>
  <c r="R88"/>
  <c i="4" r="T89"/>
  <c r="T88"/>
  <c r="T87"/>
  <c i="7" r="T89"/>
  <c r="T88"/>
  <c i="8" r="BK99"/>
  <c r="J99"/>
  <c r="J66"/>
  <c i="2" r="P90"/>
  <c r="P89"/>
  <c r="P88"/>
  <c i="1" r="AU56"/>
  <c i="2" r="T102"/>
  <c i="7" r="R100"/>
  <c i="8" r="R99"/>
  <c r="R89"/>
  <c r="R88"/>
  <c r="P99"/>
  <c r="P89"/>
  <c r="P88"/>
  <c i="1" r="AU62"/>
  <c i="10" r="BK88"/>
  <c r="J88"/>
  <c r="J64"/>
  <c r="P88"/>
  <c r="P87"/>
  <c i="1" r="AU64"/>
  <c i="10" r="R88"/>
  <c r="R87"/>
  <c r="T88"/>
  <c r="T87"/>
  <c i="6" r="P87"/>
  <c i="1" r="AU60"/>
  <c i="6" r="T87"/>
  <c i="3" r="BK90"/>
  <c r="J90"/>
  <c r="J65"/>
  <c i="7" r="BK109"/>
  <c r="J109"/>
  <c r="J66"/>
  <c i="5" r="BK105"/>
  <c r="J105"/>
  <c r="J65"/>
  <c r="BK134"/>
  <c r="J134"/>
  <c r="J67"/>
  <c i="6" r="BK91"/>
  <c r="J91"/>
  <c r="J65"/>
  <c i="4" r="F59"/>
  <c i="5" r="BK91"/>
  <c r="J91"/>
  <c r="J64"/>
  <c r="BK140"/>
  <c r="J140"/>
  <c r="J68"/>
  <c i="6" r="BK88"/>
  <c r="BK87"/>
  <c r="J87"/>
  <c r="J63"/>
  <c i="8" r="BK90"/>
  <c r="J90"/>
  <c r="J65"/>
  <c i="9" r="BK88"/>
  <c r="J88"/>
  <c r="J64"/>
  <c r="BK94"/>
  <c r="J94"/>
  <c r="J65"/>
  <c i="10" r="BK96"/>
  <c r="J96"/>
  <c r="J65"/>
  <c r="E50"/>
  <c r="J56"/>
  <c r="F59"/>
  <c r="J84"/>
  <c r="BE89"/>
  <c r="BE91"/>
  <c r="BE97"/>
  <c i="9" r="E50"/>
  <c r="J59"/>
  <c r="J81"/>
  <c r="F84"/>
  <c r="BE89"/>
  <c r="BE95"/>
  <c i="1" r="BB63"/>
  <c r="BC63"/>
  <c i="7" r="J100"/>
  <c r="J65"/>
  <c i="8" r="E76"/>
  <c r="F85"/>
  <c r="BE91"/>
  <c r="J82"/>
  <c r="BE100"/>
  <c r="J59"/>
  <c r="BE103"/>
  <c i="7" r="E76"/>
  <c i="6" r="J88"/>
  <c r="J64"/>
  <c i="7" r="F59"/>
  <c r="J85"/>
  <c r="BE90"/>
  <c r="J56"/>
  <c r="BE101"/>
  <c r="BE110"/>
  <c r="BE95"/>
  <c r="BE104"/>
  <c i="5" r="J111"/>
  <c r="J66"/>
  <c i="6" r="J56"/>
  <c r="J59"/>
  <c r="E75"/>
  <c r="BE89"/>
  <c r="BE92"/>
  <c r="F59"/>
  <c i="5" r="BE92"/>
  <c r="F59"/>
  <c r="J87"/>
  <c i="4" r="BK88"/>
  <c r="BK87"/>
  <c r="J87"/>
  <c r="J63"/>
  <c i="5" r="BE112"/>
  <c r="E50"/>
  <c r="BE106"/>
  <c r="BE119"/>
  <c r="BE131"/>
  <c r="BE135"/>
  <c r="J56"/>
  <c r="BE96"/>
  <c r="BE116"/>
  <c r="BE122"/>
  <c r="BE125"/>
  <c r="BE101"/>
  <c r="BE128"/>
  <c r="BE141"/>
  <c i="4" r="J56"/>
  <c r="BE92"/>
  <c r="BE96"/>
  <c r="BE98"/>
  <c r="BE116"/>
  <c i="3" r="BK89"/>
  <c r="BK88"/>
  <c r="J88"/>
  <c r="J63"/>
  <c i="4" r="E75"/>
  <c r="BE104"/>
  <c r="BE108"/>
  <c r="BE112"/>
  <c r="J59"/>
  <c r="BE100"/>
  <c r="BE106"/>
  <c r="BE110"/>
  <c r="BE114"/>
  <c r="BE90"/>
  <c r="BE102"/>
  <c r="BE118"/>
  <c r="BE94"/>
  <c r="BE120"/>
  <c i="2" r="BK89"/>
  <c r="BK88"/>
  <c r="J88"/>
  <c r="J63"/>
  <c i="3" r="E76"/>
  <c r="F59"/>
  <c r="BE91"/>
  <c r="J82"/>
  <c r="J85"/>
  <c r="BE103"/>
  <c r="BE106"/>
  <c i="2" r="BE106"/>
  <c r="J56"/>
  <c r="F59"/>
  <c r="E50"/>
  <c r="J59"/>
  <c r="BE91"/>
  <c r="BE100"/>
  <c r="BE103"/>
  <c r="F38"/>
  <c i="1" r="BC56"/>
  <c i="2" r="F36"/>
  <c i="1" r="BA56"/>
  <c i="7" r="F36"/>
  <c i="1" r="BA61"/>
  <c i="5" r="F36"/>
  <c i="1" r="BA59"/>
  <c i="2" r="F39"/>
  <c i="1" r="BD56"/>
  <c i="8" r="J36"/>
  <c i="1" r="AW62"/>
  <c i="10" r="J36"/>
  <c i="1" r="AW64"/>
  <c i="7" r="F37"/>
  <c i="1" r="BB61"/>
  <c i="9" r="J36"/>
  <c i="1" r="AW63"/>
  <c i="4" r="F37"/>
  <c i="1" r="BB58"/>
  <c i="10" r="F39"/>
  <c i="1" r="BD64"/>
  <c i="3" r="F39"/>
  <c i="1" r="BD57"/>
  <c r="AS54"/>
  <c i="6" r="J36"/>
  <c i="1" r="AW60"/>
  <c i="3" r="J36"/>
  <c i="1" r="AW57"/>
  <c i="10" r="F38"/>
  <c i="1" r="BC64"/>
  <c i="5" r="J36"/>
  <c i="1" r="AW59"/>
  <c i="6" r="J32"/>
  <c i="4" r="J36"/>
  <c i="1" r="AW58"/>
  <c i="8" r="F38"/>
  <c i="1" r="BC62"/>
  <c i="4" r="F36"/>
  <c i="1" r="BA58"/>
  <c i="5" r="F39"/>
  <c i="1" r="BD59"/>
  <c i="3" r="F38"/>
  <c i="1" r="BC57"/>
  <c i="7" r="J36"/>
  <c i="1" r="AW61"/>
  <c i="7" r="F38"/>
  <c i="1" r="BC61"/>
  <c i="5" r="F38"/>
  <c i="1" r="BC59"/>
  <c i="6" r="F36"/>
  <c i="1" r="BA60"/>
  <c i="7" r="F39"/>
  <c i="1" r="BD61"/>
  <c i="8" r="F36"/>
  <c i="1" r="BA62"/>
  <c i="10" r="F36"/>
  <c i="1" r="BA64"/>
  <c i="2" r="J36"/>
  <c i="1" r="AW56"/>
  <c i="9" r="F36"/>
  <c i="1" r="BA63"/>
  <c i="8" r="F37"/>
  <c i="1" r="BB62"/>
  <c i="4" r="F39"/>
  <c i="1" r="BD58"/>
  <c i="5" r="F37"/>
  <c i="1" r="BB59"/>
  <c i="10" r="F37"/>
  <c i="1" r="BB64"/>
  <c i="2" r="F37"/>
  <c i="1" r="BB56"/>
  <c i="6" r="F37"/>
  <c i="1" r="BB60"/>
  <c i="6" r="F39"/>
  <c i="1" r="BD60"/>
  <c i="8" r="F39"/>
  <c i="1" r="BD62"/>
  <c i="6" r="F38"/>
  <c i="1" r="BC60"/>
  <c i="3" r="F36"/>
  <c i="1" r="BA57"/>
  <c i="9" r="F39"/>
  <c i="1" r="BD63"/>
  <c i="3" r="F37"/>
  <c i="1" r="BB57"/>
  <c i="4" r="F38"/>
  <c i="1" r="BC58"/>
  <c i="5" l="1" r="BK90"/>
  <c r="J90"/>
  <c r="J63"/>
  <c i="2" r="R89"/>
  <c r="R88"/>
  <c i="7" r="BK88"/>
  <c r="J88"/>
  <c r="J63"/>
  <c i="2" r="T89"/>
  <c r="T88"/>
  <c i="7" r="R88"/>
  <c i="8" r="BK89"/>
  <c r="J89"/>
  <c r="J64"/>
  <c i="9" r="BK87"/>
  <c r="J87"/>
  <c r="J63"/>
  <c i="10" r="BK87"/>
  <c r="J87"/>
  <c r="J63"/>
  <c i="1" r="AG60"/>
  <c i="4" r="J88"/>
  <c r="J64"/>
  <c i="3" r="J89"/>
  <c r="J64"/>
  <c i="2" r="J89"/>
  <c r="J64"/>
  <c r="F35"/>
  <c i="1" r="AZ56"/>
  <c i="8" r="J35"/>
  <c i="1" r="AV62"/>
  <c r="AT62"/>
  <c i="6" r="F35"/>
  <c i="1" r="AZ60"/>
  <c i="10" r="J35"/>
  <c i="1" r="AV64"/>
  <c r="AT64"/>
  <c i="2" r="J32"/>
  <c i="1" r="AG56"/>
  <c i="4" r="F35"/>
  <c i="1" r="AZ58"/>
  <c i="10" r="F35"/>
  <c i="1" r="AZ64"/>
  <c r="AU55"/>
  <c r="AU54"/>
  <c i="3" r="J32"/>
  <c i="1" r="AG57"/>
  <c i="4" r="J35"/>
  <c i="1" r="AV58"/>
  <c r="AT58"/>
  <c r="BA55"/>
  <c r="AW55"/>
  <c i="8" r="F35"/>
  <c i="1" r="AZ62"/>
  <c r="BD55"/>
  <c r="BD54"/>
  <c r="W33"/>
  <c i="7" r="J35"/>
  <c i="1" r="AV61"/>
  <c r="AT61"/>
  <c i="5" r="F35"/>
  <c i="1" r="AZ59"/>
  <c i="9" r="F35"/>
  <c i="1" r="AZ63"/>
  <c i="3" r="J35"/>
  <c i="1" r="AV57"/>
  <c r="AT57"/>
  <c i="6" r="J35"/>
  <c i="1" r="AV60"/>
  <c r="AT60"/>
  <c r="AN60"/>
  <c i="9" r="J35"/>
  <c i="1" r="AV63"/>
  <c r="AT63"/>
  <c i="5" r="J35"/>
  <c i="1" r="AV59"/>
  <c r="AT59"/>
  <c i="4" r="J32"/>
  <c i="1" r="AG58"/>
  <c r="BC55"/>
  <c r="BC54"/>
  <c r="W32"/>
  <c i="7" r="F35"/>
  <c i="1" r="AZ61"/>
  <c r="BB55"/>
  <c r="BB54"/>
  <c r="W31"/>
  <c i="2" r="J35"/>
  <c i="1" r="AV56"/>
  <c r="AT56"/>
  <c i="3" r="F35"/>
  <c i="1" r="AZ57"/>
  <c i="8" l="1" r="BK88"/>
  <c r="J88"/>
  <c i="6" r="J41"/>
  <c i="1" r="AN58"/>
  <c r="AN57"/>
  <c i="4" r="J41"/>
  <c i="1" r="AN56"/>
  <c i="3" r="J41"/>
  <c i="2" r="J41"/>
  <c i="7" r="J32"/>
  <c i="1" r="AG61"/>
  <c i="10" r="J32"/>
  <c i="1" r="AG64"/>
  <c i="5" r="J32"/>
  <c i="1" r="AG59"/>
  <c i="8" r="J32"/>
  <c i="1" r="AG62"/>
  <c i="9" r="J32"/>
  <c i="1" r="AG63"/>
  <c r="AX55"/>
  <c r="AY55"/>
  <c r="AX54"/>
  <c r="AZ55"/>
  <c r="AV55"/>
  <c r="AT55"/>
  <c r="AY54"/>
  <c r="BA54"/>
  <c r="W30"/>
  <c i="5" l="1" r="J41"/>
  <c i="10" r="J41"/>
  <c i="9" r="J41"/>
  <c i="7" r="J41"/>
  <c i="8" r="J41"/>
  <c r="J63"/>
  <c i="1" r="AN62"/>
  <c r="AN63"/>
  <c r="AN59"/>
  <c r="AN64"/>
  <c r="AN61"/>
  <c r="AG55"/>
  <c r="AG54"/>
  <c r="AK26"/>
  <c r="AW54"/>
  <c r="AK30"/>
  <c r="AZ54"/>
  <c r="W29"/>
  <c l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<sst xmlns="http://schemas.openxmlformats.org/spreadsheetml/2006/main">
  <si>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</si>
  <si>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</si>
  <si>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</si>
  <si>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</si>
  <si>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</si>
  <si>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{1e338545-d022-41af-96b6-59c24d4af4dd}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</si>
  <si>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</si>
  <si>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</si>
  <si>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</si>
  <si>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</si>
  <si>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</si>
  <si>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</si>
  <si>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</si>
  <si>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</si>
  <si>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2439/500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</si>
  <si>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</si>
  <si>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</si>
  <si>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Práce a dodávky specifikované v Dodatku č.1 k Dílu IV. dokumentace MVS</t>
  </si>
  <si>
    <t>KSO:</t>
  </si>
  <si>
    <t/>
  </si>
  <si>
    <t>CC-CZ:</t>
  </si>
  <si>
    <t>Místo:</t>
  </si>
  <si>
    <t>Letiště Čáslav</t>
  </si>
  <si>
    <t>Datum:</t>
  </si>
  <si>
    <t>3. 7. 2025</t>
  </si>
  <si>
    <t>Zadavatel:</t>
  </si>
  <si>
    <t>IČ:</t>
  </si>
  <si>
    <t>Česká Republika - Ministerstvo obrany ČR</t>
  </si>
  <si>
    <t>DIČ:</t>
  </si>
  <si>
    <t>Účastník:</t>
  </si>
  <si>
    <t>Vyplň údaj</t>
  </si>
  <si>
    <t>Projektant:</t>
  </si>
  <si>
    <t xml:space="preserve">AGA-Letiště, s.r.o. </t>
  </si>
  <si>
    <t>True</t>
  </si>
  <si>
    <t>Zpracovatel:</t>
  </si>
  <si>
    <t xml:space="preserve"> </t>
  </si>
  <si>
    <t>Poznámka:</t>
  </si>
  <si>
    <t>POPIS POLOŽEK SOUPISU PRACÍ A DODÁVEK JE SPECIFIKOVÁN V PLNÉM POPISU (ZKRÁCENÉM POPISU), POZNÁMCE, ODKAZEM NA SPECIFIKACI A PODROBNOST POPISU DLE PŘÍSLUŠNÉ ČÁSTI DOKUMENTACE UVEDENÉM VE VÝKAZU VÝMĚR NEBO V POZNÁMCE!! PŘI OCENĚNÍ POLOŽEK JE TŘEBA VYCHÁZET Z PODROBNOSTÍ A SPECIFIKACÍ UVEDENÝCH JAK V PLNÉM POPISE, TAK V POZNÁMCE A VE VÝKAZU VÝMĚR, KTERÉ POPIS POLOŽKY ZPŘESŇUJÍ A DOPLŇUJÍ SPECIFIKACI VÝKONU, PRÁCE A MATERIÁL!!_x000d_
NENÍ-LI UVEDENO JINAK POLOŽKA JE UVEDENA JAKO DODÁVKA A MONTÁŽ. MIMO POLOŽKY SPECIFIKACÍ/MATERIÁLU MODRÝM PÍSMEM A V KÓDU (M). UPŘESNĚNÍ DODÁVKY A MONTÁŽE JE UVEDENO NAPŘ. V KAPITOLÁCH NAD POLOŽKAMI._x000d_
_x000d_
Textové a výkresové části a soupis prací a dodávek jsou společnou a nedílnou součástí dokumentace. Zpracovatel PD upozorňuje, že pro řádné ocenění a následnou realizaci je nutné použít jak soupis prací a dodávek, tak společně také celou projektovou dokumentaci včetně specifikací uvedených v jejích textových a grafických přílohách._x000d_
_x000d_
Výrobky, dokumentace_x000d_
Pokud jsou v této dokumentaci uvedeny konkrétní typy výrobků, jedná se pouze o příklady sloužící pro specifikaci vlastností -– technických a uživatelských standardů. Zhotovitel dokumentace výslovně uvádí, že tyto výrobky lze nahradit jinými výrobky stejných technických vlastností – standardů a shodné, nebo vyšší kvality. Stejným způsobem jsou (mohou být) v dokumentaci uvedeni jako příklad informativně i možní v úvahu přicházející výrobci, nebo dodavatelé._x000d_
_x000d_
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</si>
  <si>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</si>
  <si>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</si>
  <si>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</si>
  <si>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</si>
  <si>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</si>
  <si>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</si>
  <si>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</si>
  <si>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</si>
  <si>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</si>
  <si>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</si>
  <si>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</si>
  <si>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</si>
  <si>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</si>
  <si>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</si>
  <si>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</si>
  <si>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</si>
  <si>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</si>
  <si>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</si>
  <si>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</si>
  <si>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</si>
  <si>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</si>
  <si>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</si>
  <si>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</si>
  <si>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</si>
  <si>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</si>
  <si>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</si>
  <si>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</si>
  <si>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</si>
  <si>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</si>
  <si>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</si>
  <si>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</si>
  <si>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</si>
  <si>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</si>
  <si>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</si>
  <si>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</si>
  <si>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</si>
  <si>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</si>
  <si>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</si>
  <si>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2437/500</t>
  </si>
  <si>
    <t>Čáslav - modernizace alianční infrastruktury 21. z TL - P1</t>
  </si>
  <si>
    <t>STA</t>
  </si>
  <si>
    <t>1</t>
  </si>
  <si>
    <t>{f51677b7-fd73-404b-bdc7-404674f65135}</t>
  </si>
  <si>
    <t>2</t>
  </si>
  <si>
    <t>/</t>
  </si>
  <si>
    <t>SO 122</t>
  </si>
  <si>
    <t>TWY N1, N2, N3, N4</t>
  </si>
  <si>
    <t>Soupis</t>
  </si>
  <si>
    <t>{e279ebf9-f8c8-4789-a418-379624528e6c}</t>
  </si>
  <si>
    <t>SO 305</t>
  </si>
  <si>
    <t>Výtlačný řad na ČOV Čáslav - 2. etapa</t>
  </si>
  <si>
    <t>{738f4e7c-bbeb-4eb4-a3e3-749c6a841bb8}</t>
  </si>
  <si>
    <t>SO 703_100, 200</t>
  </si>
  <si>
    <t>Sklad kyslíku vč. nádrží a související technologie - Stavební řešení, Konstrukční řešení</t>
  </si>
  <si>
    <t>{d2502bc5-cbe1-4e81-a50a-eb42313f36f6}</t>
  </si>
  <si>
    <t>SO 703_700</t>
  </si>
  <si>
    <t>Sklad kyslíku vč. nádrží a související technologie - Silnoproudé rozvody vč. osvětlení</t>
  </si>
  <si>
    <t>{8e4bad45-e1d0-49d8-a7f3-274367c27d5f}</t>
  </si>
  <si>
    <t>SO 703.1_700</t>
  </si>
  <si>
    <t>Garáže u skladu kyslíku - Silnoproudé rozvody vč. osvětlení</t>
  </si>
  <si>
    <t>{ae4f22e9-c2bc-4946-b0c8-312a00f6b791}</t>
  </si>
  <si>
    <t>SO 705_700</t>
  </si>
  <si>
    <t>Sheltry na APN S1 - Silnopoudé rozvody vč. osvětlení</t>
  </si>
  <si>
    <t>{a2510276-3e5a-4a3f-8232-8f5adc943be2}</t>
  </si>
  <si>
    <t>SO 706_100</t>
  </si>
  <si>
    <t>Zemní valy s/bez protihlukovými stěnami - QRA - Stavební řešení</t>
  </si>
  <si>
    <t>{b214666f-c67a-41d1-a85c-49927b070dfa}</t>
  </si>
  <si>
    <t>SO 708_700</t>
  </si>
  <si>
    <t>Strojovna SHZ u hangáru H3 - Silnoproudé rozovdy vč. osvětlení</t>
  </si>
  <si>
    <t>{d2dc0392-ae48-4a70-a969-35a9e68039a2}</t>
  </si>
  <si>
    <t>SO 710_700</t>
  </si>
  <si>
    <t>Strojovna SHZ Sheltry - Silnoproudé rozvody vč. osvětlení</t>
  </si>
  <si>
    <t>{4904e6fa-1bc4-442c-920b-edfdc960343a}</t>
  </si>
  <si>
    <t>KRYCÍ LIST SOUPISU PRACÍ</t>
  </si>
  <si>
    <t>Objekt:</t>
  </si>
  <si>
    <t>2437/500 - Čáslav - modernizace alianční infrastruktury 21. z TL - P1</t>
  </si>
  <si>
    <t>Soupis:</t>
  </si>
  <si>
    <t>SO 122 - TWY N1, N2, N3, N4</t>
  </si>
  <si>
    <t xml:space="preserve">POPIS POLOŽEK SOUPISU PRACÍ A DODÁVEK JE SPECIFIKOVÁN V PLNÉM POPISU (ZKRÁCENÉM POPISU), POZNÁMCE, ODKAZEM NA SPECIFIKACI A PODROBNOST POPISU DLE PŘÍSLUŠNÉ ČÁSTI DOKUMENTACE UVEDENÉM VE VÝKAZU VÝMĚR NEBO V POZNÁMCE!! PŘI OCENĚNÍ POLOŽEK JE TŘEBA VYCHÁZET Z PODROBNOSTÍ A SPECIFIKACÍ UVEDENÝCH JAK V PLNÉM POPISE, TAK V POZNÁMCE A VE VÝKAZU VÝMĚR, KTERÉ POPIS POLOŽKY ZPŘESŇUJÍ A DOPLŇUJÍ SPECIFIKACI VÝKONU, PRÁCE A MATERIÁL!! NENÍ-LI UVEDENO JINAK POLOŽKA JE UVEDENA JAKO DODÁVKA A MONTÁŽ. MIMO POLOŽKY SPECIFIKACÍ/MATERIÁLU MODRÝM PÍSMEM A V KÓDU (M). UPŘESNĚNÍ DODÁVKY A MONTÁŽE JE UVEDENO NAPŘ. V KAPITOLÁCH NAD POLOŽKAMI.  Textové a výkresové části a soupis prací a dodávek jsou společnou a nedílnou součástí dokumentace. Zpracovatel PD upozorňuje, že pro řádné ocenění a následnou realizaci je nutné použít jak soupis prací a dodávek, tak společně také celou projektovou dokumentaci včetně specifikací uvedených v jejích textových a grafických přílohách.  Výrobky, dokumentace Pokud jsou v této dokumentaci uvedeny konkrétní typy výrobků, jedná se pouze o příklady sloužící pro specifikaci vlastností -– technických a uživatelských standardů. Zhotovitel dokumentace výslovně uvádí, že tyto výrobky lze nahradit jinými výrobky stejných technických vlastností – standardů a shodné, nebo vyšší kvality. Stejným způsobem jsou (mohou být) v dokumentaci uvedeni jako příklad informativně i možní v úvahu přicházející výrobci, nebo dodavatelé.  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</si>
  <si>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</si>
  <si>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</si>
  <si>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</si>
  <si>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</si>
  <si>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</si>
  <si>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</si>
  <si>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</si>
  <si>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</si>
  <si>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</si>
  <si>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</si>
  <si>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</si>
  <si>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</si>
  <si>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</si>
  <si>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</si>
  <si>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</si>
  <si>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</si>
  <si>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</si>
  <si>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</si>
  <si>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</si>
  <si>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</si>
  <si>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</si>
  <si>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</si>
  <si>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</si>
  <si>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</si>
  <si>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</si>
  <si>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61</t>
  </si>
  <si>
    <t>K</t>
  </si>
  <si>
    <t>935114231</t>
  </si>
  <si>
    <t>Osazení štěrbinového odvodňovacího betonového žlabu 400/450x500 mm bez vnitřního spádu</t>
  </si>
  <si>
    <t>m</t>
  </si>
  <si>
    <t>CS ÚRS 2024 02</t>
  </si>
  <si>
    <t>4</t>
  </si>
  <si>
    <t>-157649488</t>
  </si>
  <si>
    <t>PP</t>
  </si>
  <si>
    <t>Osazení štěrbinového odvodňovacího betonového žlabu rozměru 400/450x500 mm bez obrubníku bez vnitřního spádu, pro zatížení</t>
  </si>
  <si>
    <t>Online PSC</t>
  </si>
  <si>
    <t>https://podminky.urs.cz/item/CS_URS_2024_02/935114231</t>
  </si>
  <si>
    <t>P</t>
  </si>
  <si>
    <t>Poznámka k položce:_x000d_
vč. dodávky a osazení těsněcí gumy</t>
  </si>
  <si>
    <t>VV</t>
  </si>
  <si>
    <t>"Odvodnění"</t>
  </si>
  <si>
    <t>"ZMĚŘENO V MICROSTATIONU ( select + measure lenght nebo area)"</t>
  </si>
  <si>
    <t xml:space="preserve">"Přesná specifikace a popis položky viz příloha č.1, 2 a 10" </t>
  </si>
  <si>
    <t>"Štěrbinový žlab I-1-T-F900 - dle výpisu prvků - žlaby č. 1-4" -(11*4,0+4*1,66)</t>
  </si>
  <si>
    <t>"Štěrbinový žlab I-1-T-F900 - dle výpisu prvků - žlaby č. 1-4" (11*4,0+39*1+39*0,5+3*2,74+1*1,66)</t>
  </si>
  <si>
    <t>62</t>
  </si>
  <si>
    <t>M</t>
  </si>
  <si>
    <t>59221026</t>
  </si>
  <si>
    <t>trouba s přerušovanou štěrbinou betonová F900 bez vnitřního spádu 400/450x500mm</t>
  </si>
  <si>
    <t>8</t>
  </si>
  <si>
    <t>1583005991</t>
  </si>
  <si>
    <t>998</t>
  </si>
  <si>
    <t>Přesun hmot</t>
  </si>
  <si>
    <t>71</t>
  </si>
  <si>
    <t>998225111</t>
  </si>
  <si>
    <t>Přesun hmot pro pozemní komunikace s krytem z kamene, monolitickým betonovým nebo živičným</t>
  </si>
  <si>
    <t>t</t>
  </si>
  <si>
    <t>1465318293</t>
  </si>
  <si>
    <t>Přesun hmot pro komunikace s krytem z kameniva, monolitickým betonovým nebo živičným dopravní vzdálenost do 200 m jakékoliv délky objektu</t>
  </si>
  <si>
    <t>https://podminky.urs.cz/item/CS_URS_2024_02/998225111</t>
  </si>
  <si>
    <t>72</t>
  </si>
  <si>
    <t>998225191</t>
  </si>
  <si>
    <t>Příplatek k přesunu hmot pro pozemní komunikace s krytem z kamene, živičným, betonovým do 1000 m</t>
  </si>
  <si>
    <t>-1785651564</t>
  </si>
  <si>
    <t>Přesun hmot pro komunikace s krytem z kameniva, monolitickým betonovým nebo živičným Příplatek k ceně za zvětšený přesun přes vymezenou vodorovnou dopravní vzdálenost do 1000 m</t>
  </si>
  <si>
    <t>https://podminky.urs.cz/item/CS_URS_2024_02/998225191</t>
  </si>
  <si>
    <t>SO 305 - Výtlačný řad na ČOV Čáslav - 2. etapa</t>
  </si>
  <si>
    <t xml:space="preserve">    1 - Zemní práce</t>
  </si>
  <si>
    <t>Zemní práce</t>
  </si>
  <si>
    <t>14</t>
  </si>
  <si>
    <t>141721251</t>
  </si>
  <si>
    <t>Řízený zemní protlak délky přes 50 do 100 m hl do 6 m se zatažením potrubí průměru vrtu do 90 mm v hornině třídy těžitelnosti I a II skupiny 1 až 4</t>
  </si>
  <si>
    <t>-548818168</t>
  </si>
  <si>
    <t>Řízený zemní protlak délky protlaku přes 50 do 100 m v hornině třídy těžitelnosti I a II, skupiny 1 až 4 včetně zatažení trub v hloubce do 6 m průměru vrtu do 90 mm</t>
  </si>
  <si>
    <t>https://podminky.urs.cz/item/CS_URS_2024_02/141721251</t>
  </si>
  <si>
    <t>Poznámka k položce:_x000d_
V cenách jsou započteny i náklady na:_x000d_
_x000d_
provedení řízeného pilotního vrtu,_x000d_
vodorovné přemístění výkopku z protlačovaného potrubí a svislé přemístění výkopku z montážní jámy na přilehlé území a případné přehození na povrchu,_x000d_
úpravu čela potrubí pro protlačení,_x000d_
bentonitovou směs,_x000d_
zatažení potrubí zpět do vrtu od cílové šachty.</t>
  </si>
  <si>
    <t>VÝTLAČNÝ ŘAD</t>
  </si>
  <si>
    <t>Technologie provádění</t>
  </si>
  <si>
    <t xml:space="preserve">Bezvýkopová technologie  - řízené horizontální vrtání</t>
  </si>
  <si>
    <t>výtlačný řad</t>
  </si>
  <si>
    <t>PE - D90/5,4</t>
  </si>
  <si>
    <t xml:space="preserve">820,0 </t>
  </si>
  <si>
    <t>820*-1 'Přepočtené koeficientem množství</t>
  </si>
  <si>
    <t>164</t>
  </si>
  <si>
    <t>998276111</t>
  </si>
  <si>
    <t>Přesun hmot pro trubní vedení z trub z plastických hmot ve štole</t>
  </si>
  <si>
    <t>1590914893</t>
  </si>
  <si>
    <t>Přesun hmot pro trubní vedení hloubené z trub z plastických hmot nebo sklolaminátových pro vodovody, kanalizace, teplovody, produktovody ve štole dopravní vzdálenost do 15 m</t>
  </si>
  <si>
    <t>https://podminky.urs.cz/item/CS_URS_2024_02/998276111</t>
  </si>
  <si>
    <t>165</t>
  </si>
  <si>
    <t>998276125</t>
  </si>
  <si>
    <t>Příplatek k přesunu hmot pro trubní vedení z trub z plastických hmot za zvětšený přesun přes 500 do 1000 m</t>
  </si>
  <si>
    <t>1029315358</t>
  </si>
  <si>
    <t>Přesun hmot pro trubní vedení hloubené z trub z plastických hmot nebo sklolaminátových Příplatek k cenám za zvětšený přesun přes vymezenou dopravní vzdálenost přes 500 do 1000 m</t>
  </si>
  <si>
    <t>https://podminky.urs.cz/item/CS_URS_2024_02/998276125</t>
  </si>
  <si>
    <t>SO 703_100, 200 - Sklad kyslíku vč. nádrží a související technologie - Stavební řešení, Konstrukční řešení</t>
  </si>
  <si>
    <t>PSV - Práce a dodávky PSV</t>
  </si>
  <si>
    <t xml:space="preserve">    766 - Konstrukce truhlářské</t>
  </si>
  <si>
    <t>PSV</t>
  </si>
  <si>
    <t>Práce a dodávky PSV</t>
  </si>
  <si>
    <t>766</t>
  </si>
  <si>
    <t>Konstrukce truhlářské</t>
  </si>
  <si>
    <t>230</t>
  </si>
  <si>
    <t>766-D.01</t>
  </si>
  <si>
    <t xml:space="preserve">D+M - Dřevěné, vnitřní, jednokřídlé dveře, plné. Manuálně otevíravé, se zámkem systému generálního klíče, s prahovou lištou. Dveře budou sloužit jako provozní. Dodávka a montáž včetně systémových detailů napojení a utěsnění k okolním konstrukcím a prvkům </t>
  </si>
  <si>
    <t>kus</t>
  </si>
  <si>
    <t>16</t>
  </si>
  <si>
    <t>119779658</t>
  </si>
  <si>
    <t xml:space="preserve">D+M - Dřevěné, vnitřní, jednokřídlé dveře, plné. Manuálně otevíravé, se zámkem systému generálního klíče, s prahovou lištou. Dveře budou sloužit jako provozní. Dodávka a montáž včetně systémových detailů napojení a utěsnění k okolním konstrukcím a prvkům 
800/2100
Ocelová systémová zárubeň s
polodrážkou, s těsněním
Ocelové, sendvi čové, s vysokou stabilitou, s polodrážkou,
s těsněním, větrací mřížka 100x300 mm u podlahy
Plné, bez zasklení
HPL, barva RAL
7040
Prahová lišta
3.5000
W/(m²·K)
Klika-klika 
Nerez
broušená
</t>
  </si>
  <si>
    <t>305</t>
  </si>
  <si>
    <t>766-D.01-up</t>
  </si>
  <si>
    <t xml:space="preserve">D+M - Ocelové, vnitřní, jednokřídlé dveře, plné. Manuálně otevíravé, se zámkem systému generálního klíče, s prahovou lištou. Dveře budou sloužit jako provozní. Dodávka a montáž včetně systémových detailů napojení a utěsnění k okolním konstrukcím a prvkům </t>
  </si>
  <si>
    <t>384919122</t>
  </si>
  <si>
    <t xml:space="preserve">D+M - Ocelové, vnitřní, jednokřídlé dveře, plné. Manuálně otevíravé, se zámkem systému generálního klíče, s prahovou lištou. Dveře budou sloužit jako provozní. Dodávka a montáž včetně systémových detailů napojení a utěsnění k okolním konstrukcím a prvkům 
800/2100
Ocelová systémová zárubeň s
polodrážkou, s těsněním
Ocelové, sendvi čové, s vysokou stabilitou, s polodrážkou,
s těsněním, větrací mřížka 100x300 mm u podlahy
Plné, bez zasklení
HPL, barva RAL
7040
Prahová lišta
3.5000
W/(m²·K)
Klika-klika 
Nerez
broušená
</t>
  </si>
  <si>
    <t>231</t>
  </si>
  <si>
    <t>766-D.02</t>
  </si>
  <si>
    <t>-1293537730</t>
  </si>
  <si>
    <t>306</t>
  </si>
  <si>
    <t>766-D.02- up</t>
  </si>
  <si>
    <t>947772105</t>
  </si>
  <si>
    <t>232</t>
  </si>
  <si>
    <t>766-D.03</t>
  </si>
  <si>
    <t>-1454836220</t>
  </si>
  <si>
    <t>307</t>
  </si>
  <si>
    <t>766-D.03 - up</t>
  </si>
  <si>
    <t>-105293004</t>
  </si>
  <si>
    <t>233</t>
  </si>
  <si>
    <t>766-D.04</t>
  </si>
  <si>
    <t>-1686368076</t>
  </si>
  <si>
    <t>308</t>
  </si>
  <si>
    <t>766-D.04 - up</t>
  </si>
  <si>
    <t>-2035508557</t>
  </si>
  <si>
    <t>234</t>
  </si>
  <si>
    <t>766-D.05</t>
  </si>
  <si>
    <t>-870844364</t>
  </si>
  <si>
    <t>309</t>
  </si>
  <si>
    <t>766-D.05 - up</t>
  </si>
  <si>
    <t>876005169</t>
  </si>
  <si>
    <t>235</t>
  </si>
  <si>
    <t>766-D.06</t>
  </si>
  <si>
    <t xml:space="preserve">D+M -  Dřevěné, vnitřní, jednokřídlé dveře, plné. Manuálně otevíravé, se zámkem systému generálního klíče, s WC soupravou, s prahovou lištou. Dveře budou sloužit jako provozní. Dodávka a montáž včetně systémových detailů napojení a utěsnění k okolním kons</t>
  </si>
  <si>
    <t>319606477</t>
  </si>
  <si>
    <t xml:space="preserve">D+M - Dřevěné, vnitřní, jednokřídlé dveře, plné. Manuálně otevíravé, se zámkem systému generálního klíče, s WC soupravou, s prahovou lištou. Dveře budou sloužit jako provozní. Dodávka a montáž včetně systémových detailů napojení a utěsnění k okolním konstrukcím a prvkům stavebního otvoru.
700/2100
Ocelová systémová zárubeň s
polodrážkou, s těsněním
Ocelové, sendvi čové, s vysokou stabilitou, s polodrážkou,
s těsněním, větrací mřížka 100x300 mm u podlahy
Plné, bez zasklení
HPL, barva RAL
7040
Prahová lišta
3.5000
W/(m²·K)
Klika-klika, WC
souprava s knoflíkem
Nerez
broušená
</t>
  </si>
  <si>
    <t>310</t>
  </si>
  <si>
    <t>766-D.06 - up</t>
  </si>
  <si>
    <t xml:space="preserve">D+M -  Ocelové, vnitřní, jednokřídlé dveře, plné. Manuálně otevíravé, se zámkem systému generálního klíče, s WC soupravou, s prahovou lištou. Dveře budou sloužit jako provozní. Dodávka a montáž včetně systémových detailů napojení a utěsnění k okolním kons</t>
  </si>
  <si>
    <t>1784078895</t>
  </si>
  <si>
    <t xml:space="preserve">D+M - Ocelové, vnitřní, jednokřídlé dveře, plné. Manuálně otevíravé, se zámkem systému generálního klíče, s WC soupravou, s prahovou lištou. Dveře budou sloužit jako provozní. Dodávka a montáž včetně systémových detailů napojení a utěsnění k okolním konstrukcím a prvkům stavebního otvoru.
700/2100
Ocelová systémová zárubeň s
polodrážkou, s těsněním
Ocelové, sendvi čové, s vysokou stabilitou, s polodrážkou,
s těsněním, větrací mřížka 100x300 mm u podlahy
Plné, bez zasklení
HPL, barva RAL
7040
Prahová lišta
3.5000
W/(m²·K)
Klika-klika, WC
souprava s knoflíkem
Nerez
broušená
</t>
  </si>
  <si>
    <t>236</t>
  </si>
  <si>
    <t>766-D.07</t>
  </si>
  <si>
    <t>-142580227</t>
  </si>
  <si>
    <t>311</t>
  </si>
  <si>
    <t>766-D.07 - up</t>
  </si>
  <si>
    <t>1460420837</t>
  </si>
  <si>
    <t>240</t>
  </si>
  <si>
    <t>766-D.11</t>
  </si>
  <si>
    <t>D+M - Dřevěné, protipožární, vnitřní, jednokřídlé dveře, plné. Manuálně otevíravé, se zámkem systému generálního klíče, s prahovou lištou. Dveře budou sloužit jako provozní. Dodávka a montáž včetně systémových detailů napojení a utěsnění k okolním konstru</t>
  </si>
  <si>
    <t>2104741859</t>
  </si>
  <si>
    <t>D+M - Dřevěné, protipožární, vnitřní, jednokřídlé dveře, plné. Manuálně otevíravé, se zámkem systému generálního klíče, s prahovou lištou. Dveře budou sloužit jako provozní. Dodávka a montáž včetně systémových detailů napojení a utěsnění k okolním konstrukcím a prvkům stavebního otvoru.
EI 30 DP1 Ne 600/2100
Ocelová systémová zárube ň s
polodrážkou, s těsněním
Ocelové, sendvi čové, s vysokou stabilitou, s polodrážkou,
s těsněním
Plné, bez zasklení
HPL, barva RAL
7040
Prahová lišta
3.5000
W/(m²·K)
Klika-klika Ne
Nerez
broušená
Mechanický,
cylindrická vložka
Vložkový, systém
generálního klí če
Jednostranná
cylindrick</t>
  </si>
  <si>
    <t>312</t>
  </si>
  <si>
    <t>766-D.11 - up</t>
  </si>
  <si>
    <t>D+M - Ocelové, protipožární, vnitřní, jednokřídlé dveře, plné. Manuálně otevíravé, se zámkem systému generálního klíče, s prahovou lištou. Dveře budou sloužit jako provozní. Dodávka a montáž včetně systémových detailů napojení a utěsnění k okolním konstru</t>
  </si>
  <si>
    <t>315140756</t>
  </si>
  <si>
    <t>D+M - Ocelové, protipožární, vnitřní, jednokřídlé dveře, plné. Manuálně otevíravé, se zámkem systému generálního klíče, s prahovou lištou. Dveře budou sloužit jako provozní. Dodávka a montáž včetně systémových detailů napojení a utěsnění k okolním konstrukcím a prvkům stavebního otvoru.
EI 30 DP1 Ne 600/2100
Ocelová systémová zárube ň s
polodrážkou, s těsněním
Ocelové, sendvi čové, s vysokou stabilitou, s polodrážkou,
s těsněním
Plné, bez zasklení
HPL, barva RAL
7040
Prahová lišta
3.5000
W/(m²·K)
Klika-klika Ne
Nerez
broušená
Mechanický,
cylindrická vložka
Vložkový, systém
generálního klí če
Jednostranná
cylindrick</t>
  </si>
  <si>
    <t>SO 703_700 - Sklad kyslíku vč. nádrží a související technologie - Silnoproudé rozvody vč. osvětlení</t>
  </si>
  <si>
    <t>D1 - KABELOVÉ TRASY</t>
  </si>
  <si>
    <t>D2 - KABELÁŽ</t>
  </si>
  <si>
    <t>D6 - ZEMNĚNÍ A HROMOSVOD</t>
  </si>
  <si>
    <t>D7 - KABELOVÉ LÁVKY A ŽLABY</t>
  </si>
  <si>
    <t xml:space="preserve">D10 - PŘESUNY HMOT </t>
  </si>
  <si>
    <t>D1</t>
  </si>
  <si>
    <t>KABELOVÉ TRASY</t>
  </si>
  <si>
    <t>741110333</t>
  </si>
  <si>
    <t>Montáž trubka ochranná do krabic ocelová závitová DN přes 25 do 50 mm uložená pevně</t>
  </si>
  <si>
    <t>https://podminky.urs.cz/item/CS_URS_2024_02/741110333</t>
  </si>
  <si>
    <t>Poznámka k položce:_x000d_
"ochrana svodu bleskosvodu" 4*2,5m</t>
  </si>
  <si>
    <t>187</t>
  </si>
  <si>
    <t>741112001</t>
  </si>
  <si>
    <t>Montáž krabice zapuštěná plastová kruhová</t>
  </si>
  <si>
    <t>-2077932812</t>
  </si>
  <si>
    <t>Montáž krabic elektroinstalačních bez napojení na trubky a lišty, demontáže a montáže víčka a přístroje protahovacích nebo odbočných zapuštěných plastových kruhových do zdiva</t>
  </si>
  <si>
    <t>https://podminky.urs.cz/item/CS_URS_2024_02/741112001</t>
  </si>
  <si>
    <t>Oprava rozpočtu 1: Doplněná položka množstvím odpovídajíci materiálové položce 9</t>
  </si>
  <si>
    <t>7+12+2+8+9+1 "viz. půdorysy"</t>
  </si>
  <si>
    <t>17</t>
  </si>
  <si>
    <t>Pol1625</t>
  </si>
  <si>
    <t>Montáž rozvodka nástěnná plastová čtyřhranná vodič D do 4 mm2, IP40, včetně zakončení a zapojení kabeláže</t>
  </si>
  <si>
    <t>34</t>
  </si>
  <si>
    <t>Poznámka k položce:_x000d_
9+9 "viz. půdorysy"</t>
  </si>
  <si>
    <t>18-10</t>
  </si>
  <si>
    <t>D2</t>
  </si>
  <si>
    <t>KABELÁŽ</t>
  </si>
  <si>
    <t>36</t>
  </si>
  <si>
    <t>741120201</t>
  </si>
  <si>
    <t>Montáž vodič Cu izolovaný plný a laněný s PVC pláštěm žíla 1,5 až 16 mm2 volně (např. CY, CHAH-V)</t>
  </si>
  <si>
    <t>https://podminky.urs.cz/item/CS_URS_2024_02/741120201</t>
  </si>
  <si>
    <t>Poznámka k položce:_x000d_
23+32+24+26+21+17+10+157+82+12+13+11 "viz. kabelová listina"</t>
  </si>
  <si>
    <t>556-428</t>
  </si>
  <si>
    <t>D6</t>
  </si>
  <si>
    <t>ZEMNĚNÍ A HROMOSVOD</t>
  </si>
  <si>
    <t>191</t>
  </si>
  <si>
    <t>K001</t>
  </si>
  <si>
    <t>Montáž vysokonapěťový izolovaný vodič hromosvodný svodový s podpěrou</t>
  </si>
  <si>
    <t>-800981682</t>
  </si>
  <si>
    <t>Oprava rozpočtu 1: Doplněná položka množstvím odpovídajíci materiálovým položkám 128 a 129</t>
  </si>
  <si>
    <t>44+48 "viz. půdorysy"</t>
  </si>
  <si>
    <t>129</t>
  </si>
  <si>
    <t>Pol1408</t>
  </si>
  <si>
    <t>Materiál pro zemnění a hromosvody - podpěra izolovaného svodu pro průměr vodiče 23mm, materiálové provedení nerezová ocel (součástí položky je veškerý potřebný podružný materiál pro montáž, včetně kotvících prvků)</t>
  </si>
  <si>
    <t>258</t>
  </si>
  <si>
    <t>Poznámka k položce:_x000d_
4*11 "viz. půdorys střecha"</t>
  </si>
  <si>
    <t>188</t>
  </si>
  <si>
    <t>Pol1408-1</t>
  </si>
  <si>
    <t>-1081492243</t>
  </si>
  <si>
    <t>130</t>
  </si>
  <si>
    <t>Pol1756</t>
  </si>
  <si>
    <t>Materiál pro zemnění a hromosvody - sada pro zakončení vodiče izolovaného svodu na obou koncích vodiče pro vodič s Cu jádrem 19mm2 (součástí položky je veškerý potřebný podružný materiál pro montáž zakončení dle požadavků výrobce dodaného vodiče s vysokon</t>
  </si>
  <si>
    <t>260</t>
  </si>
  <si>
    <t>Materiál pro zemnění a hromosvody - sada pro zakončení vodiče izolovaného svodu na obou koncích vodiče pro vodič s Cu jádrem 19mm2 (součástí položky je veškerý potřebný podružný materiál pro montáž zakončení dle požadavků výrobce dodaného vodiče s vysokonapěťovou izolací)</t>
  </si>
  <si>
    <t>Poznámka k položce:_x000d_
"viz. půdorys střecha"</t>
  </si>
  <si>
    <t>189</t>
  </si>
  <si>
    <t>Pol1756-1</t>
  </si>
  <si>
    <t>-1696354028</t>
  </si>
  <si>
    <t>131</t>
  </si>
  <si>
    <t>Pol1411</t>
  </si>
  <si>
    <t>Montáž zakončení vysokonapěťového izolovaného vodiče hromosvodného na obou koncích svodu</t>
  </si>
  <si>
    <t>262</t>
  </si>
  <si>
    <t>190</t>
  </si>
  <si>
    <t>Pol1411-1</t>
  </si>
  <si>
    <t>-1466709812</t>
  </si>
  <si>
    <t>D7</t>
  </si>
  <si>
    <t>KABELOVÉ LÁVKY A ŽLABY</t>
  </si>
  <si>
    <t>149</t>
  </si>
  <si>
    <t>741910412</t>
  </si>
  <si>
    <t>Montáž žlab kovový šířky do 100 mm bez víka</t>
  </si>
  <si>
    <t>298</t>
  </si>
  <si>
    <t>https://podminky.urs.cz/item/CS_URS_2024_02/741910412</t>
  </si>
  <si>
    <t>Poznámka k položce:_x000d_
7+7+7+8+12+12+7+9+4 "viz. půdorysy"</t>
  </si>
  <si>
    <t>83-51</t>
  </si>
  <si>
    <t>D10</t>
  </si>
  <si>
    <t xml:space="preserve">PŘESUNY HMOT </t>
  </si>
  <si>
    <t>169</t>
  </si>
  <si>
    <t>998741201</t>
  </si>
  <si>
    <t>Přesun hmot procentní pro silnoproud v objektech v do 6 m</t>
  </si>
  <si>
    <t>%</t>
  </si>
  <si>
    <t>338</t>
  </si>
  <si>
    <t>https://podminky.urs.cz/item/CS_URS_2024_02/998741201</t>
  </si>
  <si>
    <t>Poznámka k položce:_x000d_
"viz. TZ"</t>
  </si>
  <si>
    <t>SO 703.1_700 - Garáže u skladu kyslíku - Silnoproudé rozvody vč. osvětlení</t>
  </si>
  <si>
    <t>D5 - ZEMNĚNÍ A HROMOSVOD</t>
  </si>
  <si>
    <t>D5</t>
  </si>
  <si>
    <t>-787278296</t>
  </si>
  <si>
    <t>60</t>
  </si>
  <si>
    <t>120</t>
  </si>
  <si>
    <t>SO 705_700 - Sheltry na APN S1 - Silnopoudé rozvody vč. osvětlení</t>
  </si>
  <si>
    <t>D3 - SPÍNAČE A ZÁSUVKY</t>
  </si>
  <si>
    <t xml:space="preserve">D9 - PŘESUNY HMOT </t>
  </si>
  <si>
    <t>44</t>
  </si>
  <si>
    <t>741122235</t>
  </si>
  <si>
    <t>Montáž kabel Cu plný kulatý žíla 5x25 až 35 mm2 uložený volně (např. CYKY)</t>
  </si>
  <si>
    <t>88</t>
  </si>
  <si>
    <t>https://podminky.urs.cz/item/CS_URS_2024_02/741122235</t>
  </si>
  <si>
    <t>Poznámka k položce:_x000d_
307+87 "viz. kabelová listina"</t>
  </si>
  <si>
    <t>937-394</t>
  </si>
  <si>
    <t>45</t>
  </si>
  <si>
    <t>741122236</t>
  </si>
  <si>
    <t>Montáž kabel Cu plný kulatý žíla 5x50 mm2 uložený volně (např. CYKY)</t>
  </si>
  <si>
    <t>90</t>
  </si>
  <si>
    <t>https://podminky.urs.cz/item/CS_URS_2024_02/741122236</t>
  </si>
  <si>
    <t>Poznámka k položce:_x000d_
273 "viz. kabelová listina"</t>
  </si>
  <si>
    <t>237-273</t>
  </si>
  <si>
    <t>D3</t>
  </si>
  <si>
    <t>SPÍNAČE A ZÁSUVKY</t>
  </si>
  <si>
    <t>196</t>
  </si>
  <si>
    <t>741311002</t>
  </si>
  <si>
    <t>Montáž spínač soumrakový se zapojením vodičů</t>
  </si>
  <si>
    <t>814067161</t>
  </si>
  <si>
    <t>Montáž spínačů speciálních se zapojením vodičů soumrakových</t>
  </si>
  <si>
    <t>https://podminky.urs.cz/item/CS_URS_2024_02/741311002</t>
  </si>
  <si>
    <t>86</t>
  </si>
  <si>
    <t>741313042</t>
  </si>
  <si>
    <t>Montáž zásuvka (polo)zapuštěná šroubové připojení 2P+PE dvojí zapojení - průběžná se zapojením vodičů</t>
  </si>
  <si>
    <t>172</t>
  </si>
  <si>
    <t>https://podminky.urs.cz/item/CS_URS_2024_02/741313042</t>
  </si>
  <si>
    <t>Poznámka k položce:_x000d_
12+2+1 "viz. půdorysy"</t>
  </si>
  <si>
    <t>42-18</t>
  </si>
  <si>
    <t>D9</t>
  </si>
  <si>
    <t>195</t>
  </si>
  <si>
    <t>390</t>
  </si>
  <si>
    <t>SO 706_100 - Zemní valy s/bez protihlukovými stěnami - QRA - Stavební řešení</t>
  </si>
  <si>
    <t xml:space="preserve">    2 - Zakládání</t>
  </si>
  <si>
    <t>Zakládání</t>
  </si>
  <si>
    <t>68</t>
  </si>
  <si>
    <t>213141100-1</t>
  </si>
  <si>
    <t>Dodávka a montáž vegetační textilie – kokosová textilie (síťovina) sloužící jako ochrana svahu proti erozi, chrání výsadbu na strmých svazích. Určená pro svahy o sklonu 40°, do tělesa svahu kotvena pomocí zemních hřebíků, min gramáž textilie 900 g/m2. Tex</t>
  </si>
  <si>
    <t>m2</t>
  </si>
  <si>
    <t>757537912</t>
  </si>
  <si>
    <t>Dodávka a montáž vegetační textilie – kokosová textilie (síťovina) sloužící jako ochrana svahu proti erozi, chrání výsadbu na strmých svazích. Určená pro svahy o sklonu 40°, do tělesa svahu kotvena pomocí zemních hřebíků, min gramáž textilie 900 g/m2. Textilie se musí do 3-5 let sama rozpadnout. Přesný návrh bude proveden v rámci dodavatelské dokumentace při návrhu tělesa zemního valu. Dodávka a montáž včetně všech potřebných prvků a materiálů nutných k realizaci.</t>
  </si>
  <si>
    <t>Zemní val V1</t>
  </si>
  <si>
    <t>Rozprostření ornice v tl. 150 mm a zatravnění hydroosevem</t>
  </si>
  <si>
    <t>5750</t>
  </si>
  <si>
    <t>Těleso jednostranného zemního valu (ZV2/05)</t>
  </si>
  <si>
    <t>6810</t>
  </si>
  <si>
    <t>Součet</t>
  </si>
  <si>
    <t>41</t>
  </si>
  <si>
    <t>998152111</t>
  </si>
  <si>
    <t>Přesun hmot pro montované zdi a valy v do 12 m</t>
  </si>
  <si>
    <t>-2138703721</t>
  </si>
  <si>
    <t>Přesun hmot pro zdi a valy samostatné montované z dílců železobetonových nebo z předpjatého betonu vodorovná dopravní vzdálenost do 50 m, pro zdi základní výšky do 12 m</t>
  </si>
  <si>
    <t>https://podminky.urs.cz/item/CS_URS_2024_02/998152111</t>
  </si>
  <si>
    <t>42</t>
  </si>
  <si>
    <t>998152195</t>
  </si>
  <si>
    <t>Příplatek k přesunu hmot pro montované zdi a valy za zvětšený přesun do 3000 m</t>
  </si>
  <si>
    <t>1146877963</t>
  </si>
  <si>
    <t>Přesun hmot pro zdi a valy samostatné montované z dílců železobetonových nebo z předpjatého betonu vodorovná dopravní vzdálenost do 50 m, pro zdi Příplatek k ceně za zvětšený přesun přes vymezenou vodorovnou dopravní vzdálenost do 3000 m</t>
  </si>
  <si>
    <t>https://podminky.urs.cz/item/CS_URS_2024_02/998152195</t>
  </si>
  <si>
    <t>SO 708_700 - Strojovna SHZ u hangáru H3 - Silnoproudé rozovdy vč. osvětlení</t>
  </si>
  <si>
    <t>87</t>
  </si>
  <si>
    <t>741420022</t>
  </si>
  <si>
    <t>Montáž svorka hromosvodná se 3 a více šrouby</t>
  </si>
  <si>
    <t>174</t>
  </si>
  <si>
    <t>https://podminky.urs.cz/item/CS_URS_2024_02/741420022</t>
  </si>
  <si>
    <t>Poznámka k položce:_x000d_
"viz. půdorys zemnění"</t>
  </si>
  <si>
    <t>186-154</t>
  </si>
  <si>
    <t>109</t>
  </si>
  <si>
    <t>218</t>
  </si>
  <si>
    <t>SO 710_700 - Strojovna SHZ Sheltry - Silnoproudé rozvody vč. osvětlení</t>
  </si>
  <si>
    <t>122</t>
  </si>
  <si>
    <t>-2128096612</t>
  </si>
  <si>
    <t>82</t>
  </si>
  <si>
    <t>104</t>
  </si>
  <si>
    <t>208</t>
  </si>
  <si>
    <t>SEZNAM FIGUR</t>
  </si>
  <si>
    <t>Výměra</t>
  </si>
  <si>
    <t>2437/500/ SO 703_100, 200</t>
  </si>
  <si>
    <t>F0001</t>
  </si>
  <si>
    <t>DEK Střecha ST.1010A (DEKROOF 13-A) - S.01</t>
  </si>
  <si>
    <t>128,49</t>
  </si>
  <si>
    <t>F0002</t>
  </si>
  <si>
    <t>DEK Střecha ST.1010A (DEKROOF 13-A) - s.02</t>
  </si>
  <si>
    <t>271,87</t>
  </si>
  <si>
    <t>F0003</t>
  </si>
  <si>
    <t>DEK Izolace spodní stavby HI.7002B</t>
  </si>
  <si>
    <t>93,4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</si>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</sst>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D274"/>
      </patternFill>
    </fill>
    <fill>
      <patternFill patternType="solid">
        <fgColor rgb="FFFF9086"/>
      </patternFill>
    </fill>
    <fill>
      <patternFill patternType="solid">
        <fgColor rgb="FFA7DC68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0" fontId="22" fillId="5" borderId="23" xfId="0" applyFont="1" applyFill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39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0" fontId="40" fillId="5" borderId="23" xfId="0" applyFont="1" applyFill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6" borderId="23" xfId="0" applyFont="1" applyFill="1" applyBorder="1" applyAlignment="1" applyProtection="1">
      <alignment horizontal="center" vertical="center"/>
    </xf>
    <xf numFmtId="0" fontId="22" fillId="7" borderId="23" xfId="0" applyFont="1" applyFill="1" applyBorder="1" applyAlignment="1" applyProtection="1">
      <alignment horizontal="center" vertical="center"/>
    </xf>
    <xf numFmtId="0" fontId="40" fillId="6" borderId="23" xfId="0" applyFont="1" applyFill="1" applyBorder="1" applyAlignment="1" applyProtection="1">
      <alignment horizontal="center" vertical="center"/>
    </xf>
    <xf numFmtId="0" fontId="40" fillId="7" borderId="23" xfId="0" applyFont="1" applyFill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41420022" TargetMode="External" /><Relationship Id="rId2" Type="http://schemas.openxmlformats.org/officeDocument/2006/relationships/hyperlink" Target="https://podminky.urs.cz/item/CS_URS_2024_02/998741201" TargetMode="External" /><Relationship Id="rId3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35114231" TargetMode="External" /><Relationship Id="rId2" Type="http://schemas.openxmlformats.org/officeDocument/2006/relationships/hyperlink" Target="https://podminky.urs.cz/item/CS_URS_2024_02/998225111" TargetMode="External" /><Relationship Id="rId3" Type="http://schemas.openxmlformats.org/officeDocument/2006/relationships/hyperlink" Target="https://podminky.urs.cz/item/CS_URS_2024_02/998225191" TargetMode="External" /><Relationship Id="rId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41721251" TargetMode="External" /><Relationship Id="rId2" Type="http://schemas.openxmlformats.org/officeDocument/2006/relationships/hyperlink" Target="https://podminky.urs.cz/item/CS_URS_2024_02/998276111" TargetMode="External" /><Relationship Id="rId3" Type="http://schemas.openxmlformats.org/officeDocument/2006/relationships/hyperlink" Target="https://podminky.urs.cz/item/CS_URS_2024_02/998276125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41110333" TargetMode="External" /><Relationship Id="rId2" Type="http://schemas.openxmlformats.org/officeDocument/2006/relationships/hyperlink" Target="https://podminky.urs.cz/item/CS_URS_2024_02/741112001" TargetMode="External" /><Relationship Id="rId3" Type="http://schemas.openxmlformats.org/officeDocument/2006/relationships/hyperlink" Target="https://podminky.urs.cz/item/CS_URS_2024_02/741120201" TargetMode="External" /><Relationship Id="rId4" Type="http://schemas.openxmlformats.org/officeDocument/2006/relationships/hyperlink" Target="https://podminky.urs.cz/item/CS_URS_2024_02/741910412" TargetMode="External" /><Relationship Id="rId5" Type="http://schemas.openxmlformats.org/officeDocument/2006/relationships/hyperlink" Target="https://podminky.urs.cz/item/CS_URS_2024_02/998741201" TargetMode="External" /><Relationship Id="rId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98741201" TargetMode="External" /><Relationship Id="rId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41122235" TargetMode="External" /><Relationship Id="rId2" Type="http://schemas.openxmlformats.org/officeDocument/2006/relationships/hyperlink" Target="https://podminky.urs.cz/item/CS_URS_2024_02/741122236" TargetMode="External" /><Relationship Id="rId3" Type="http://schemas.openxmlformats.org/officeDocument/2006/relationships/hyperlink" Target="https://podminky.urs.cz/item/CS_URS_2024_02/741311002" TargetMode="External" /><Relationship Id="rId4" Type="http://schemas.openxmlformats.org/officeDocument/2006/relationships/hyperlink" Target="https://podminky.urs.cz/item/CS_URS_2024_02/741313042" TargetMode="External" /><Relationship Id="rId5" Type="http://schemas.openxmlformats.org/officeDocument/2006/relationships/hyperlink" Target="https://podminky.urs.cz/item/CS_URS_2024_02/998741201" TargetMode="External" /><Relationship Id="rId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98152111" TargetMode="External" /><Relationship Id="rId2" Type="http://schemas.openxmlformats.org/officeDocument/2006/relationships/hyperlink" Target="https://podminky.urs.cz/item/CS_URS_2024_02/998152195" TargetMode="External" /><Relationship Id="rId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41420022" TargetMode="External" /><Relationship Id="rId2" Type="http://schemas.openxmlformats.org/officeDocument/2006/relationships/hyperlink" Target="https://podminky.urs.cz/item/CS_URS_2024_02/998741201" TargetMode="External" /><Relationship Id="rId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274.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2439/500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Práce a dodávky specifikované v Dodatku č.1 k Dílu IV. dokumentace MVS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Letiště Čáslav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3. 7. 2025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Česká Republika - Ministerstvo obrany ČR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AGA-Letiště, s.r.o.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75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ROUND(SUM(AG56:AG64),2)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ROUND(SUM(AS56:AS64),2)</f>
        <v>0</v>
      </c>
      <c r="AT55" s="122">
        <f>ROUND(SUM(AV55:AW55),2)</f>
        <v>0</v>
      </c>
      <c r="AU55" s="123">
        <f>ROUND(SUM(AU56:AU64),5)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ROUND(SUM(AZ56:AZ64),2)</f>
        <v>0</v>
      </c>
      <c r="BA55" s="122">
        <f>ROUND(SUM(BA56:BA64),2)</f>
        <v>0</v>
      </c>
      <c r="BB55" s="122">
        <f>ROUND(SUM(BB56:BB64),2)</f>
        <v>0</v>
      </c>
      <c r="BC55" s="122">
        <f>ROUND(SUM(BC56:BC64),2)</f>
        <v>0</v>
      </c>
      <c r="BD55" s="124">
        <f>ROUND(SUM(BD56:BD64),2)</f>
        <v>0</v>
      </c>
      <c r="BE55" s="7"/>
      <c r="BS55" s="125" t="s">
        <v>71</v>
      </c>
      <c r="BT55" s="125" t="s">
        <v>79</v>
      </c>
      <c r="BU55" s="125" t="s">
        <v>73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4" customFormat="1" ht="16.5" customHeight="1">
      <c r="A56" s="126" t="s">
        <v>82</v>
      </c>
      <c r="B56" s="65"/>
      <c r="C56" s="127"/>
      <c r="D56" s="127"/>
      <c r="E56" s="128" t="s">
        <v>83</v>
      </c>
      <c r="F56" s="128"/>
      <c r="G56" s="128"/>
      <c r="H56" s="128"/>
      <c r="I56" s="128"/>
      <c r="J56" s="127"/>
      <c r="K56" s="128" t="s">
        <v>84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122 - TWY N1, N2, N3, N4'!J32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85</v>
      </c>
      <c r="AR56" s="67"/>
      <c r="AS56" s="131">
        <v>0</v>
      </c>
      <c r="AT56" s="132">
        <f>ROUND(SUM(AV56:AW56),2)</f>
        <v>0</v>
      </c>
      <c r="AU56" s="133">
        <f>'SO 122 - TWY N1, N2, N3, N4'!P88</f>
        <v>0</v>
      </c>
      <c r="AV56" s="132">
        <f>'SO 122 - TWY N1, N2, N3, N4'!J35</f>
        <v>0</v>
      </c>
      <c r="AW56" s="132">
        <f>'SO 122 - TWY N1, N2, N3, N4'!J36</f>
        <v>0</v>
      </c>
      <c r="AX56" s="132">
        <f>'SO 122 - TWY N1, N2, N3, N4'!J37</f>
        <v>0</v>
      </c>
      <c r="AY56" s="132">
        <f>'SO 122 - TWY N1, N2, N3, N4'!J38</f>
        <v>0</v>
      </c>
      <c r="AZ56" s="132">
        <f>'SO 122 - TWY N1, N2, N3, N4'!F35</f>
        <v>0</v>
      </c>
      <c r="BA56" s="132">
        <f>'SO 122 - TWY N1, N2, N3, N4'!F36</f>
        <v>0</v>
      </c>
      <c r="BB56" s="132">
        <f>'SO 122 - TWY N1, N2, N3, N4'!F37</f>
        <v>0</v>
      </c>
      <c r="BC56" s="132">
        <f>'SO 122 - TWY N1, N2, N3, N4'!F38</f>
        <v>0</v>
      </c>
      <c r="BD56" s="134">
        <f>'SO 122 - TWY N1, N2, N3, N4'!F39</f>
        <v>0</v>
      </c>
      <c r="BE56" s="4"/>
      <c r="BT56" s="135" t="s">
        <v>81</v>
      </c>
      <c r="BV56" s="135" t="s">
        <v>74</v>
      </c>
      <c r="BW56" s="135" t="s">
        <v>86</v>
      </c>
      <c r="BX56" s="135" t="s">
        <v>80</v>
      </c>
      <c r="CL56" s="135" t="s">
        <v>19</v>
      </c>
    </row>
    <row r="57" s="4" customFormat="1" ht="16.5" customHeight="1">
      <c r="A57" s="126" t="s">
        <v>82</v>
      </c>
      <c r="B57" s="65"/>
      <c r="C57" s="127"/>
      <c r="D57" s="127"/>
      <c r="E57" s="128" t="s">
        <v>87</v>
      </c>
      <c r="F57" s="128"/>
      <c r="G57" s="128"/>
      <c r="H57" s="128"/>
      <c r="I57" s="128"/>
      <c r="J57" s="127"/>
      <c r="K57" s="128" t="s">
        <v>88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305 - Výtlačný řad na 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85</v>
      </c>
      <c r="AR57" s="67"/>
      <c r="AS57" s="131">
        <v>0</v>
      </c>
      <c r="AT57" s="132">
        <f>ROUND(SUM(AV57:AW57),2)</f>
        <v>0</v>
      </c>
      <c r="AU57" s="133">
        <f>'SO 305 - Výtlačný řad na ...'!P88</f>
        <v>0</v>
      </c>
      <c r="AV57" s="132">
        <f>'SO 305 - Výtlačný řad na ...'!J35</f>
        <v>0</v>
      </c>
      <c r="AW57" s="132">
        <f>'SO 305 - Výtlačný řad na ...'!J36</f>
        <v>0</v>
      </c>
      <c r="AX57" s="132">
        <f>'SO 305 - Výtlačný řad na ...'!J37</f>
        <v>0</v>
      </c>
      <c r="AY57" s="132">
        <f>'SO 305 - Výtlačný řad na ...'!J38</f>
        <v>0</v>
      </c>
      <c r="AZ57" s="132">
        <f>'SO 305 - Výtlačný řad na ...'!F35</f>
        <v>0</v>
      </c>
      <c r="BA57" s="132">
        <f>'SO 305 - Výtlačný řad na ...'!F36</f>
        <v>0</v>
      </c>
      <c r="BB57" s="132">
        <f>'SO 305 - Výtlačný řad na ...'!F37</f>
        <v>0</v>
      </c>
      <c r="BC57" s="132">
        <f>'SO 305 - Výtlačný řad na ...'!F38</f>
        <v>0</v>
      </c>
      <c r="BD57" s="134">
        <f>'SO 305 - Výtlačný řad na ...'!F39</f>
        <v>0</v>
      </c>
      <c r="BE57" s="4"/>
      <c r="BT57" s="135" t="s">
        <v>81</v>
      </c>
      <c r="BV57" s="135" t="s">
        <v>74</v>
      </c>
      <c r="BW57" s="135" t="s">
        <v>89</v>
      </c>
      <c r="BX57" s="135" t="s">
        <v>80</v>
      </c>
      <c r="CL57" s="135" t="s">
        <v>19</v>
      </c>
    </row>
    <row r="58" s="4" customFormat="1" ht="35.25" customHeight="1">
      <c r="A58" s="126" t="s">
        <v>82</v>
      </c>
      <c r="B58" s="65"/>
      <c r="C58" s="127"/>
      <c r="D58" s="127"/>
      <c r="E58" s="128" t="s">
        <v>90</v>
      </c>
      <c r="F58" s="128"/>
      <c r="G58" s="128"/>
      <c r="H58" s="128"/>
      <c r="I58" s="128"/>
      <c r="J58" s="127"/>
      <c r="K58" s="128" t="s">
        <v>91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703_100, 200 - Sklad k...'!J32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85</v>
      </c>
      <c r="AR58" s="67"/>
      <c r="AS58" s="131">
        <v>0</v>
      </c>
      <c r="AT58" s="132">
        <f>ROUND(SUM(AV58:AW58),2)</f>
        <v>0</v>
      </c>
      <c r="AU58" s="133">
        <f>'SO 703_100, 200 - Sklad k...'!P87</f>
        <v>0</v>
      </c>
      <c r="AV58" s="132">
        <f>'SO 703_100, 200 - Sklad k...'!J35</f>
        <v>0</v>
      </c>
      <c r="AW58" s="132">
        <f>'SO 703_100, 200 - Sklad k...'!J36</f>
        <v>0</v>
      </c>
      <c r="AX58" s="132">
        <f>'SO 703_100, 200 - Sklad k...'!J37</f>
        <v>0</v>
      </c>
      <c r="AY58" s="132">
        <f>'SO 703_100, 200 - Sklad k...'!J38</f>
        <v>0</v>
      </c>
      <c r="AZ58" s="132">
        <f>'SO 703_100, 200 - Sklad k...'!F35</f>
        <v>0</v>
      </c>
      <c r="BA58" s="132">
        <f>'SO 703_100, 200 - Sklad k...'!F36</f>
        <v>0</v>
      </c>
      <c r="BB58" s="132">
        <f>'SO 703_100, 200 - Sklad k...'!F37</f>
        <v>0</v>
      </c>
      <c r="BC58" s="132">
        <f>'SO 703_100, 200 - Sklad k...'!F38</f>
        <v>0</v>
      </c>
      <c r="BD58" s="134">
        <f>'SO 703_100, 200 - Sklad k...'!F39</f>
        <v>0</v>
      </c>
      <c r="BE58" s="4"/>
      <c r="BT58" s="135" t="s">
        <v>81</v>
      </c>
      <c r="BV58" s="135" t="s">
        <v>74</v>
      </c>
      <c r="BW58" s="135" t="s">
        <v>92</v>
      </c>
      <c r="BX58" s="135" t="s">
        <v>80</v>
      </c>
      <c r="CL58" s="135" t="s">
        <v>19</v>
      </c>
    </row>
    <row r="59" s="4" customFormat="1" ht="35.25" customHeight="1">
      <c r="A59" s="126" t="s">
        <v>82</v>
      </c>
      <c r="B59" s="65"/>
      <c r="C59" s="127"/>
      <c r="D59" s="127"/>
      <c r="E59" s="128" t="s">
        <v>93</v>
      </c>
      <c r="F59" s="128"/>
      <c r="G59" s="128"/>
      <c r="H59" s="128"/>
      <c r="I59" s="128"/>
      <c r="J59" s="127"/>
      <c r="K59" s="128" t="s">
        <v>94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'SO 703_700 - Sklad kyslík...'!J32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85</v>
      </c>
      <c r="AR59" s="67"/>
      <c r="AS59" s="131">
        <v>0</v>
      </c>
      <c r="AT59" s="132">
        <f>ROUND(SUM(AV59:AW59),2)</f>
        <v>0</v>
      </c>
      <c r="AU59" s="133">
        <f>'SO 703_700 - Sklad kyslík...'!P90</f>
        <v>0</v>
      </c>
      <c r="AV59" s="132">
        <f>'SO 703_700 - Sklad kyslík...'!J35</f>
        <v>0</v>
      </c>
      <c r="AW59" s="132">
        <f>'SO 703_700 - Sklad kyslík...'!J36</f>
        <v>0</v>
      </c>
      <c r="AX59" s="132">
        <f>'SO 703_700 - Sklad kyslík...'!J37</f>
        <v>0</v>
      </c>
      <c r="AY59" s="132">
        <f>'SO 703_700 - Sklad kyslík...'!J38</f>
        <v>0</v>
      </c>
      <c r="AZ59" s="132">
        <f>'SO 703_700 - Sklad kyslík...'!F35</f>
        <v>0</v>
      </c>
      <c r="BA59" s="132">
        <f>'SO 703_700 - Sklad kyslík...'!F36</f>
        <v>0</v>
      </c>
      <c r="BB59" s="132">
        <f>'SO 703_700 - Sklad kyslík...'!F37</f>
        <v>0</v>
      </c>
      <c r="BC59" s="132">
        <f>'SO 703_700 - Sklad kyslík...'!F38</f>
        <v>0</v>
      </c>
      <c r="BD59" s="134">
        <f>'SO 703_700 - Sklad kyslík...'!F39</f>
        <v>0</v>
      </c>
      <c r="BE59" s="4"/>
      <c r="BT59" s="135" t="s">
        <v>81</v>
      </c>
      <c r="BV59" s="135" t="s">
        <v>74</v>
      </c>
      <c r="BW59" s="135" t="s">
        <v>95</v>
      </c>
      <c r="BX59" s="135" t="s">
        <v>80</v>
      </c>
      <c r="CL59" s="135" t="s">
        <v>19</v>
      </c>
    </row>
    <row r="60" s="4" customFormat="1" ht="35.25" customHeight="1">
      <c r="A60" s="126" t="s">
        <v>82</v>
      </c>
      <c r="B60" s="65"/>
      <c r="C60" s="127"/>
      <c r="D60" s="127"/>
      <c r="E60" s="128" t="s">
        <v>96</v>
      </c>
      <c r="F60" s="128"/>
      <c r="G60" s="128"/>
      <c r="H60" s="128"/>
      <c r="I60" s="128"/>
      <c r="J60" s="127"/>
      <c r="K60" s="128" t="s">
        <v>97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'SO 703.1_700 - Garáže u s...'!J32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85</v>
      </c>
      <c r="AR60" s="67"/>
      <c r="AS60" s="131">
        <v>0</v>
      </c>
      <c r="AT60" s="132">
        <f>ROUND(SUM(AV60:AW60),2)</f>
        <v>0</v>
      </c>
      <c r="AU60" s="133">
        <f>'SO 703.1_700 - Garáže u s...'!P87</f>
        <v>0</v>
      </c>
      <c r="AV60" s="132">
        <f>'SO 703.1_700 - Garáže u s...'!J35</f>
        <v>0</v>
      </c>
      <c r="AW60" s="132">
        <f>'SO 703.1_700 - Garáže u s...'!J36</f>
        <v>0</v>
      </c>
      <c r="AX60" s="132">
        <f>'SO 703.1_700 - Garáže u s...'!J37</f>
        <v>0</v>
      </c>
      <c r="AY60" s="132">
        <f>'SO 703.1_700 - Garáže u s...'!J38</f>
        <v>0</v>
      </c>
      <c r="AZ60" s="132">
        <f>'SO 703.1_700 - Garáže u s...'!F35</f>
        <v>0</v>
      </c>
      <c r="BA60" s="132">
        <f>'SO 703.1_700 - Garáže u s...'!F36</f>
        <v>0</v>
      </c>
      <c r="BB60" s="132">
        <f>'SO 703.1_700 - Garáže u s...'!F37</f>
        <v>0</v>
      </c>
      <c r="BC60" s="132">
        <f>'SO 703.1_700 - Garáže u s...'!F38</f>
        <v>0</v>
      </c>
      <c r="BD60" s="134">
        <f>'SO 703.1_700 - Garáže u s...'!F39</f>
        <v>0</v>
      </c>
      <c r="BE60" s="4"/>
      <c r="BT60" s="135" t="s">
        <v>81</v>
      </c>
      <c r="BV60" s="135" t="s">
        <v>74</v>
      </c>
      <c r="BW60" s="135" t="s">
        <v>98</v>
      </c>
      <c r="BX60" s="135" t="s">
        <v>80</v>
      </c>
      <c r="CL60" s="135" t="s">
        <v>19</v>
      </c>
    </row>
    <row r="61" s="4" customFormat="1" ht="23.25" customHeight="1">
      <c r="A61" s="126" t="s">
        <v>82</v>
      </c>
      <c r="B61" s="65"/>
      <c r="C61" s="127"/>
      <c r="D61" s="127"/>
      <c r="E61" s="128" t="s">
        <v>99</v>
      </c>
      <c r="F61" s="128"/>
      <c r="G61" s="128"/>
      <c r="H61" s="128"/>
      <c r="I61" s="128"/>
      <c r="J61" s="127"/>
      <c r="K61" s="128" t="s">
        <v>100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'SO 705_700 - Sheltry na A...'!J32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85</v>
      </c>
      <c r="AR61" s="67"/>
      <c r="AS61" s="131">
        <v>0</v>
      </c>
      <c r="AT61" s="132">
        <f>ROUND(SUM(AV61:AW61),2)</f>
        <v>0</v>
      </c>
      <c r="AU61" s="133">
        <f>'SO 705_700 - Sheltry na A...'!P88</f>
        <v>0</v>
      </c>
      <c r="AV61" s="132">
        <f>'SO 705_700 - Sheltry na A...'!J35</f>
        <v>0</v>
      </c>
      <c r="AW61" s="132">
        <f>'SO 705_700 - Sheltry na A...'!J36</f>
        <v>0</v>
      </c>
      <c r="AX61" s="132">
        <f>'SO 705_700 - Sheltry na A...'!J37</f>
        <v>0</v>
      </c>
      <c r="AY61" s="132">
        <f>'SO 705_700 - Sheltry na A...'!J38</f>
        <v>0</v>
      </c>
      <c r="AZ61" s="132">
        <f>'SO 705_700 - Sheltry na A...'!F35</f>
        <v>0</v>
      </c>
      <c r="BA61" s="132">
        <f>'SO 705_700 - Sheltry na A...'!F36</f>
        <v>0</v>
      </c>
      <c r="BB61" s="132">
        <f>'SO 705_700 - Sheltry na A...'!F37</f>
        <v>0</v>
      </c>
      <c r="BC61" s="132">
        <f>'SO 705_700 - Sheltry na A...'!F38</f>
        <v>0</v>
      </c>
      <c r="BD61" s="134">
        <f>'SO 705_700 - Sheltry na A...'!F39</f>
        <v>0</v>
      </c>
      <c r="BE61" s="4"/>
      <c r="BT61" s="135" t="s">
        <v>81</v>
      </c>
      <c r="BV61" s="135" t="s">
        <v>74</v>
      </c>
      <c r="BW61" s="135" t="s">
        <v>101</v>
      </c>
      <c r="BX61" s="135" t="s">
        <v>80</v>
      </c>
      <c r="CL61" s="135" t="s">
        <v>19</v>
      </c>
    </row>
    <row r="62" s="4" customFormat="1" ht="23.25" customHeight="1">
      <c r="A62" s="126" t="s">
        <v>82</v>
      </c>
      <c r="B62" s="65"/>
      <c r="C62" s="127"/>
      <c r="D62" s="127"/>
      <c r="E62" s="128" t="s">
        <v>102</v>
      </c>
      <c r="F62" s="128"/>
      <c r="G62" s="128"/>
      <c r="H62" s="128"/>
      <c r="I62" s="128"/>
      <c r="J62" s="127"/>
      <c r="K62" s="128" t="s">
        <v>103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'SO 706_100 - Zemní valy s...'!J32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85</v>
      </c>
      <c r="AR62" s="67"/>
      <c r="AS62" s="131">
        <v>0</v>
      </c>
      <c r="AT62" s="132">
        <f>ROUND(SUM(AV62:AW62),2)</f>
        <v>0</v>
      </c>
      <c r="AU62" s="133">
        <f>'SO 706_100 - Zemní valy s...'!P88</f>
        <v>0</v>
      </c>
      <c r="AV62" s="132">
        <f>'SO 706_100 - Zemní valy s...'!J35</f>
        <v>0</v>
      </c>
      <c r="AW62" s="132">
        <f>'SO 706_100 - Zemní valy s...'!J36</f>
        <v>0</v>
      </c>
      <c r="AX62" s="132">
        <f>'SO 706_100 - Zemní valy s...'!J37</f>
        <v>0</v>
      </c>
      <c r="AY62" s="132">
        <f>'SO 706_100 - Zemní valy s...'!J38</f>
        <v>0</v>
      </c>
      <c r="AZ62" s="132">
        <f>'SO 706_100 - Zemní valy s...'!F35</f>
        <v>0</v>
      </c>
      <c r="BA62" s="132">
        <f>'SO 706_100 - Zemní valy s...'!F36</f>
        <v>0</v>
      </c>
      <c r="BB62" s="132">
        <f>'SO 706_100 - Zemní valy s...'!F37</f>
        <v>0</v>
      </c>
      <c r="BC62" s="132">
        <f>'SO 706_100 - Zemní valy s...'!F38</f>
        <v>0</v>
      </c>
      <c r="BD62" s="134">
        <f>'SO 706_100 - Zemní valy s...'!F39</f>
        <v>0</v>
      </c>
      <c r="BE62" s="4"/>
      <c r="BT62" s="135" t="s">
        <v>81</v>
      </c>
      <c r="BV62" s="135" t="s">
        <v>74</v>
      </c>
      <c r="BW62" s="135" t="s">
        <v>104</v>
      </c>
      <c r="BX62" s="135" t="s">
        <v>80</v>
      </c>
      <c r="CL62" s="135" t="s">
        <v>19</v>
      </c>
    </row>
    <row r="63" s="4" customFormat="1" ht="23.25" customHeight="1">
      <c r="A63" s="126" t="s">
        <v>82</v>
      </c>
      <c r="B63" s="65"/>
      <c r="C63" s="127"/>
      <c r="D63" s="127"/>
      <c r="E63" s="128" t="s">
        <v>105</v>
      </c>
      <c r="F63" s="128"/>
      <c r="G63" s="128"/>
      <c r="H63" s="128"/>
      <c r="I63" s="128"/>
      <c r="J63" s="127"/>
      <c r="K63" s="128" t="s">
        <v>106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'SO 708_700 - Strojovna SH...'!J32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85</v>
      </c>
      <c r="AR63" s="67"/>
      <c r="AS63" s="131">
        <v>0</v>
      </c>
      <c r="AT63" s="132">
        <f>ROUND(SUM(AV63:AW63),2)</f>
        <v>0</v>
      </c>
      <c r="AU63" s="133">
        <f>'SO 708_700 - Strojovna SH...'!P87</f>
        <v>0</v>
      </c>
      <c r="AV63" s="132">
        <f>'SO 708_700 - Strojovna SH...'!J35</f>
        <v>0</v>
      </c>
      <c r="AW63" s="132">
        <f>'SO 708_700 - Strojovna SH...'!J36</f>
        <v>0</v>
      </c>
      <c r="AX63" s="132">
        <f>'SO 708_700 - Strojovna SH...'!J37</f>
        <v>0</v>
      </c>
      <c r="AY63" s="132">
        <f>'SO 708_700 - Strojovna SH...'!J38</f>
        <v>0</v>
      </c>
      <c r="AZ63" s="132">
        <f>'SO 708_700 - Strojovna SH...'!F35</f>
        <v>0</v>
      </c>
      <c r="BA63" s="132">
        <f>'SO 708_700 - Strojovna SH...'!F36</f>
        <v>0</v>
      </c>
      <c r="BB63" s="132">
        <f>'SO 708_700 - Strojovna SH...'!F37</f>
        <v>0</v>
      </c>
      <c r="BC63" s="132">
        <f>'SO 708_700 - Strojovna SH...'!F38</f>
        <v>0</v>
      </c>
      <c r="BD63" s="134">
        <f>'SO 708_700 - Strojovna SH...'!F39</f>
        <v>0</v>
      </c>
      <c r="BE63" s="4"/>
      <c r="BT63" s="135" t="s">
        <v>81</v>
      </c>
      <c r="BV63" s="135" t="s">
        <v>74</v>
      </c>
      <c r="BW63" s="135" t="s">
        <v>107</v>
      </c>
      <c r="BX63" s="135" t="s">
        <v>80</v>
      </c>
      <c r="CL63" s="135" t="s">
        <v>19</v>
      </c>
    </row>
    <row r="64" s="4" customFormat="1" ht="23.25" customHeight="1">
      <c r="A64" s="126" t="s">
        <v>82</v>
      </c>
      <c r="B64" s="65"/>
      <c r="C64" s="127"/>
      <c r="D64" s="127"/>
      <c r="E64" s="128" t="s">
        <v>108</v>
      </c>
      <c r="F64" s="128"/>
      <c r="G64" s="128"/>
      <c r="H64" s="128"/>
      <c r="I64" s="128"/>
      <c r="J64" s="127"/>
      <c r="K64" s="128" t="s">
        <v>109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'SO 710_700 - Strojovna SH...'!J32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85</v>
      </c>
      <c r="AR64" s="67"/>
      <c r="AS64" s="136">
        <v>0</v>
      </c>
      <c r="AT64" s="137">
        <f>ROUND(SUM(AV64:AW64),2)</f>
        <v>0</v>
      </c>
      <c r="AU64" s="138">
        <f>'SO 710_700 - Strojovna SH...'!P87</f>
        <v>0</v>
      </c>
      <c r="AV64" s="137">
        <f>'SO 710_700 - Strojovna SH...'!J35</f>
        <v>0</v>
      </c>
      <c r="AW64" s="137">
        <f>'SO 710_700 - Strojovna SH...'!J36</f>
        <v>0</v>
      </c>
      <c r="AX64" s="137">
        <f>'SO 710_700 - Strojovna SH...'!J37</f>
        <v>0</v>
      </c>
      <c r="AY64" s="137">
        <f>'SO 710_700 - Strojovna SH...'!J38</f>
        <v>0</v>
      </c>
      <c r="AZ64" s="137">
        <f>'SO 710_700 - Strojovna SH...'!F35</f>
        <v>0</v>
      </c>
      <c r="BA64" s="137">
        <f>'SO 710_700 - Strojovna SH...'!F36</f>
        <v>0</v>
      </c>
      <c r="BB64" s="137">
        <f>'SO 710_700 - Strojovna SH...'!F37</f>
        <v>0</v>
      </c>
      <c r="BC64" s="137">
        <f>'SO 710_700 - Strojovna SH...'!F38</f>
        <v>0</v>
      </c>
      <c r="BD64" s="139">
        <f>'SO 710_700 - Strojovna SH...'!F39</f>
        <v>0</v>
      </c>
      <c r="BE64" s="4"/>
      <c r="BT64" s="135" t="s">
        <v>81</v>
      </c>
      <c r="BV64" s="135" t="s">
        <v>74</v>
      </c>
      <c r="BW64" s="135" t="s">
        <v>110</v>
      </c>
      <c r="BX64" s="135" t="s">
        <v>80</v>
      </c>
      <c r="CL64" s="135" t="s">
        <v>19</v>
      </c>
    </row>
    <row r="65" s="2" customFormat="1" ht="30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46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</row>
  </sheetData>
  <sheetProtection sheet="1" formatColumns="0" formatRows="0" objects="1" scenarios="1" spinCount="100000" saltValue="xZUEVkiJwmKKm2xqWePWgsLH0nEpIZ2b8MkZp2LGS+emMP25dwUWJ2eVsAsNrJuivevn/wRc9dtdxfqrwXKNZg==" hashValue="L/sfal5RKRkIyQjucKsJ+qbLx+PV+5f7Caip4yzVjILm3OrkvEbAuSgZxnYwcodP+Q42q2DeWhDkj3GWxGc5PA==" algorithmName="SHA-512" password="A0DE"/>
  <mergeCells count="78">
    <mergeCell ref="C52:G52"/>
    <mergeCell ref="D55:H55"/>
    <mergeCell ref="E57:I57"/>
    <mergeCell ref="E64:I64"/>
    <mergeCell ref="E58:I58"/>
    <mergeCell ref="E63:I63"/>
    <mergeCell ref="E62:I62"/>
    <mergeCell ref="E61:I61"/>
    <mergeCell ref="E59:I59"/>
    <mergeCell ref="E60:I60"/>
    <mergeCell ref="E56:I56"/>
    <mergeCell ref="I52:AF52"/>
    <mergeCell ref="J55:AF55"/>
    <mergeCell ref="K56:AF56"/>
    <mergeCell ref="K64:AF64"/>
    <mergeCell ref="K60:AF60"/>
    <mergeCell ref="K57:AF57"/>
    <mergeCell ref="K61:AF61"/>
    <mergeCell ref="K62:AF62"/>
    <mergeCell ref="K63:AF63"/>
    <mergeCell ref="K59:AF59"/>
    <mergeCell ref="K58:AF58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G63:AM63"/>
    <mergeCell ref="AG62:AM62"/>
    <mergeCell ref="AG52:AM52"/>
    <mergeCell ref="AG60:AM60"/>
    <mergeCell ref="AG64:AM64"/>
    <mergeCell ref="AG59:AM59"/>
    <mergeCell ref="AG56:AM56"/>
    <mergeCell ref="AG57:AM57"/>
    <mergeCell ref="AG58:AM58"/>
    <mergeCell ref="AG55:AM55"/>
    <mergeCell ref="AM47:AN47"/>
    <mergeCell ref="AM49:AP49"/>
    <mergeCell ref="AM50:AP50"/>
    <mergeCell ref="AN59:AP59"/>
    <mergeCell ref="AN64:AP64"/>
    <mergeCell ref="AN63:AP63"/>
    <mergeCell ref="AN56:AP56"/>
    <mergeCell ref="AN52:AP52"/>
    <mergeCell ref="AN61:AP61"/>
    <mergeCell ref="AN57:AP57"/>
    <mergeCell ref="AN60:AP60"/>
    <mergeCell ref="AN55:AP55"/>
    <mergeCell ref="AN62:AP62"/>
    <mergeCell ref="AN58:AP58"/>
    <mergeCell ref="AS49:AT51"/>
    <mergeCell ref="AN54:AP54"/>
  </mergeCells>
  <hyperlinks>
    <hyperlink ref="A56" location="'SO 122 - TWY N1, N2, N3, N4'!C2" display="/"/>
    <hyperlink ref="A57" location="'SO 305 - Výtlačný řad na ...'!C2" display="/"/>
    <hyperlink ref="A58" location="'SO 703_100, 200 - Sklad k...'!C2" display="/"/>
    <hyperlink ref="A59" location="'SO 703_700 - Sklad kyslík...'!C2" display="/"/>
    <hyperlink ref="A60" location="'SO 703.1_700 - Garáže u s...'!C2" display="/"/>
    <hyperlink ref="A61" location="'SO 705_700 - Sheltry na A...'!C2" display="/"/>
    <hyperlink ref="A62" location="'SO 706_100 - Zemní valy s...'!C2" display="/"/>
    <hyperlink ref="A63" location="'SO 708_700 - Strojovna SH...'!C2" display="/"/>
    <hyperlink ref="A64" location="'SO 710_700 - Strojovna SH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Práce a dodávky specifikované v Dodatku č.1 k Dílu IV. dokumentace MVS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443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3. 7. 2025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214.5" customHeight="1">
      <c r="A29" s="149"/>
      <c r="B29" s="150"/>
      <c r="C29" s="149"/>
      <c r="D29" s="149"/>
      <c r="E29" s="151" t="s">
        <v>116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ROUND((SUM(BE87:BE100)),  2)</f>
        <v>0</v>
      </c>
      <c r="G35" s="40"/>
      <c r="H35" s="40"/>
      <c r="I35" s="159">
        <v>0.20999999999999999</v>
      </c>
      <c r="J35" s="158">
        <f>ROUND(((SUM(BE87:BE100))*I35),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ROUND((SUM(BF87:BF100)),  2)</f>
        <v>0</v>
      </c>
      <c r="G36" s="40"/>
      <c r="H36" s="40"/>
      <c r="I36" s="159">
        <v>0.12</v>
      </c>
      <c r="J36" s="158">
        <f>ROUND(((SUM(BF87:BF100))*I36),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ROUND((SUM(BG87:BG100)),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ROUND((SUM(BH87:BH100)),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ROUND((SUM(BI87:BI100)),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Práce a dodávky specifikované v Dodatku č.1 k Dílu IV. dokumentace MVS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710_700 - Strojovna SHZ Sheltry - Silnoproudé rozvody vč. osvětlení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Letiště Čáslav</v>
      </c>
      <c r="G56" s="42"/>
      <c r="H56" s="42"/>
      <c r="I56" s="34" t="s">
        <v>23</v>
      </c>
      <c r="J56" s="74" t="str">
        <f>IF(J14="","",J14)</f>
        <v>3. 7. 2025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Česká Republika - Ministerstvo obrany ČR</v>
      </c>
      <c r="G58" s="42"/>
      <c r="H58" s="42"/>
      <c r="I58" s="34" t="s">
        <v>31</v>
      </c>
      <c r="J58" s="38" t="str">
        <f>E23</f>
        <v xml:space="preserve">AGA-Letiště, s.r.o.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120</v>
      </c>
    </row>
    <row r="64" s="9" customFormat="1" ht="24.96" customHeight="1">
      <c r="A64" s="9"/>
      <c r="B64" s="176"/>
      <c r="C64" s="177"/>
      <c r="D64" s="178" t="s">
        <v>366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286</v>
      </c>
      <c r="E65" s="179"/>
      <c r="F65" s="179"/>
      <c r="G65" s="179"/>
      <c r="H65" s="179"/>
      <c r="I65" s="179"/>
      <c r="J65" s="180">
        <f>J96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124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Práce a dodávky specifikované v Dodatku č.1 k Dílu IV. dokumentace MVS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113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710_700 - Strojovna SHZ Sheltry - Silnoproudé rozvody vč. osvětlení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Letiště Čáslav</v>
      </c>
      <c r="G81" s="42"/>
      <c r="H81" s="42"/>
      <c r="I81" s="34" t="s">
        <v>23</v>
      </c>
      <c r="J81" s="74" t="str">
        <f>IF(J14="","",J14)</f>
        <v>3. 7. 2025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Česká Republika - Ministerstvo obrany ČR</v>
      </c>
      <c r="G83" s="42"/>
      <c r="H83" s="42"/>
      <c r="I83" s="34" t="s">
        <v>31</v>
      </c>
      <c r="J83" s="38" t="str">
        <f>E23</f>
        <v xml:space="preserve">AGA-Letiště, s.r.o. 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125</v>
      </c>
      <c r="D86" s="190" t="s">
        <v>57</v>
      </c>
      <c r="E86" s="190" t="s">
        <v>53</v>
      </c>
      <c r="F86" s="190" t="s">
        <v>54</v>
      </c>
      <c r="G86" s="190" t="s">
        <v>126</v>
      </c>
      <c r="H86" s="190" t="s">
        <v>127</v>
      </c>
      <c r="I86" s="190" t="s">
        <v>128</v>
      </c>
      <c r="J86" s="190" t="s">
        <v>119</v>
      </c>
      <c r="K86" s="191" t="s">
        <v>129</v>
      </c>
      <c r="L86" s="192"/>
      <c r="M86" s="94" t="s">
        <v>19</v>
      </c>
      <c r="N86" s="95" t="s">
        <v>42</v>
      </c>
      <c r="O86" s="95" t="s">
        <v>130</v>
      </c>
      <c r="P86" s="95" t="s">
        <v>131</v>
      </c>
      <c r="Q86" s="95" t="s">
        <v>132</v>
      </c>
      <c r="R86" s="95" t="s">
        <v>133</v>
      </c>
      <c r="S86" s="95" t="s">
        <v>134</v>
      </c>
      <c r="T86" s="96" t="s">
        <v>135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136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P88+P96</f>
        <v>0</v>
      </c>
      <c r="Q87" s="98"/>
      <c r="R87" s="195">
        <f>R88+R96</f>
        <v>0</v>
      </c>
      <c r="S87" s="98"/>
      <c r="T87" s="196">
        <f>T88+T96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120</v>
      </c>
      <c r="BK87" s="197">
        <f>BK88+BK96</f>
        <v>0</v>
      </c>
    </row>
    <row r="88" s="12" customFormat="1" ht="25.92" customHeight="1">
      <c r="A88" s="12"/>
      <c r="B88" s="198"/>
      <c r="C88" s="199"/>
      <c r="D88" s="200" t="s">
        <v>71</v>
      </c>
      <c r="E88" s="201" t="s">
        <v>367</v>
      </c>
      <c r="F88" s="201" t="s">
        <v>316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SUM(P89:P95)</f>
        <v>0</v>
      </c>
      <c r="Q88" s="206"/>
      <c r="R88" s="207">
        <f>SUM(R89:R95)</f>
        <v>0</v>
      </c>
      <c r="S88" s="206"/>
      <c r="T88" s="208">
        <f>SUM(T89:T95)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79</v>
      </c>
      <c r="AT88" s="210" t="s">
        <v>71</v>
      </c>
      <c r="AU88" s="210" t="s">
        <v>72</v>
      </c>
      <c r="AY88" s="209" t="s">
        <v>139</v>
      </c>
      <c r="BK88" s="211">
        <f>SUM(BK89:BK95)</f>
        <v>0</v>
      </c>
    </row>
    <row r="89" s="2" customFormat="1" ht="16.5" customHeight="1">
      <c r="A89" s="40"/>
      <c r="B89" s="41"/>
      <c r="C89" s="214" t="s">
        <v>444</v>
      </c>
      <c r="D89" s="273" t="s">
        <v>143</v>
      </c>
      <c r="E89" s="216" t="s">
        <v>318</v>
      </c>
      <c r="F89" s="217" t="s">
        <v>319</v>
      </c>
      <c r="G89" s="218" t="s">
        <v>146</v>
      </c>
      <c r="H89" s="219">
        <v>19</v>
      </c>
      <c r="I89" s="220"/>
      <c r="J89" s="221">
        <f>ROUND(I89*H89,2)</f>
        <v>0</v>
      </c>
      <c r="K89" s="217" t="s">
        <v>19</v>
      </c>
      <c r="L89" s="46"/>
      <c r="M89" s="222" t="s">
        <v>19</v>
      </c>
      <c r="N89" s="223" t="s">
        <v>43</v>
      </c>
      <c r="O89" s="86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6" t="s">
        <v>148</v>
      </c>
      <c r="AT89" s="226" t="s">
        <v>143</v>
      </c>
      <c r="AU89" s="226" t="s">
        <v>79</v>
      </c>
      <c r="AY89" s="19" t="s">
        <v>139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9" t="s">
        <v>79</v>
      </c>
      <c r="BK89" s="227">
        <f>ROUND(I89*H89,2)</f>
        <v>0</v>
      </c>
      <c r="BL89" s="19" t="s">
        <v>148</v>
      </c>
      <c r="BM89" s="226" t="s">
        <v>445</v>
      </c>
    </row>
    <row r="90" s="2" customFormat="1">
      <c r="A90" s="40"/>
      <c r="B90" s="41"/>
      <c r="C90" s="42"/>
      <c r="D90" s="228" t="s">
        <v>150</v>
      </c>
      <c r="E90" s="42"/>
      <c r="F90" s="229" t="s">
        <v>319</v>
      </c>
      <c r="G90" s="42"/>
      <c r="H90" s="42"/>
      <c r="I90" s="230"/>
      <c r="J90" s="42"/>
      <c r="K90" s="42"/>
      <c r="L90" s="46"/>
      <c r="M90" s="231"/>
      <c r="N90" s="23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150</v>
      </c>
      <c r="AU90" s="19" t="s">
        <v>79</v>
      </c>
    </row>
    <row r="91" s="2" customFormat="1" ht="16.5" customHeight="1">
      <c r="A91" s="40"/>
      <c r="B91" s="41"/>
      <c r="C91" s="214" t="s">
        <v>446</v>
      </c>
      <c r="D91" s="215" t="s">
        <v>143</v>
      </c>
      <c r="E91" s="216" t="s">
        <v>435</v>
      </c>
      <c r="F91" s="217" t="s">
        <v>436</v>
      </c>
      <c r="G91" s="218" t="s">
        <v>222</v>
      </c>
      <c r="H91" s="219">
        <v>32</v>
      </c>
      <c r="I91" s="220"/>
      <c r="J91" s="221">
        <f>ROUND(I91*H91,2)</f>
        <v>0</v>
      </c>
      <c r="K91" s="217" t="s">
        <v>147</v>
      </c>
      <c r="L91" s="46"/>
      <c r="M91" s="222" t="s">
        <v>19</v>
      </c>
      <c r="N91" s="223" t="s">
        <v>43</v>
      </c>
      <c r="O91" s="86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6" t="s">
        <v>148</v>
      </c>
      <c r="AT91" s="226" t="s">
        <v>143</v>
      </c>
      <c r="AU91" s="226" t="s">
        <v>79</v>
      </c>
      <c r="AY91" s="19" t="s">
        <v>139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9" t="s">
        <v>79</v>
      </c>
      <c r="BK91" s="227">
        <f>ROUND(I91*H91,2)</f>
        <v>0</v>
      </c>
      <c r="BL91" s="19" t="s">
        <v>148</v>
      </c>
      <c r="BM91" s="226" t="s">
        <v>200</v>
      </c>
    </row>
    <row r="92" s="2" customFormat="1">
      <c r="A92" s="40"/>
      <c r="B92" s="41"/>
      <c r="C92" s="42"/>
      <c r="D92" s="228" t="s">
        <v>150</v>
      </c>
      <c r="E92" s="42"/>
      <c r="F92" s="229" t="s">
        <v>436</v>
      </c>
      <c r="G92" s="42"/>
      <c r="H92" s="42"/>
      <c r="I92" s="230"/>
      <c r="J92" s="42"/>
      <c r="K92" s="42"/>
      <c r="L92" s="46"/>
      <c r="M92" s="231"/>
      <c r="N92" s="232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150</v>
      </c>
      <c r="AU92" s="19" t="s">
        <v>79</v>
      </c>
    </row>
    <row r="93" s="2" customFormat="1">
      <c r="A93" s="40"/>
      <c r="B93" s="41"/>
      <c r="C93" s="42"/>
      <c r="D93" s="233" t="s">
        <v>152</v>
      </c>
      <c r="E93" s="42"/>
      <c r="F93" s="234" t="s">
        <v>438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152</v>
      </c>
      <c r="AU93" s="19" t="s">
        <v>79</v>
      </c>
    </row>
    <row r="94" s="2" customFormat="1">
      <c r="A94" s="40"/>
      <c r="B94" s="41"/>
      <c r="C94" s="42"/>
      <c r="D94" s="228" t="s">
        <v>154</v>
      </c>
      <c r="E94" s="42"/>
      <c r="F94" s="235" t="s">
        <v>439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154</v>
      </c>
      <c r="AU94" s="19" t="s">
        <v>79</v>
      </c>
    </row>
    <row r="95" s="14" customFormat="1">
      <c r="A95" s="14"/>
      <c r="B95" s="246"/>
      <c r="C95" s="247"/>
      <c r="D95" s="228" t="s">
        <v>156</v>
      </c>
      <c r="E95" s="248" t="s">
        <v>19</v>
      </c>
      <c r="F95" s="249" t="s">
        <v>440</v>
      </c>
      <c r="G95" s="247"/>
      <c r="H95" s="250">
        <v>32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6" t="s">
        <v>156</v>
      </c>
      <c r="AU95" s="256" t="s">
        <v>79</v>
      </c>
      <c r="AV95" s="14" t="s">
        <v>81</v>
      </c>
      <c r="AW95" s="14" t="s">
        <v>33</v>
      </c>
      <c r="AX95" s="14" t="s">
        <v>79</v>
      </c>
      <c r="AY95" s="256" t="s">
        <v>139</v>
      </c>
    </row>
    <row r="96" s="12" customFormat="1" ht="25.92" customHeight="1">
      <c r="A96" s="12"/>
      <c r="B96" s="198"/>
      <c r="C96" s="199"/>
      <c r="D96" s="200" t="s">
        <v>71</v>
      </c>
      <c r="E96" s="201" t="s">
        <v>356</v>
      </c>
      <c r="F96" s="201" t="s">
        <v>357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SUM(P97:P100)</f>
        <v>0</v>
      </c>
      <c r="Q96" s="206"/>
      <c r="R96" s="207">
        <f>SUM(R97:R100)</f>
        <v>0</v>
      </c>
      <c r="S96" s="206"/>
      <c r="T96" s="208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79</v>
      </c>
      <c r="AT96" s="210" t="s">
        <v>71</v>
      </c>
      <c r="AU96" s="210" t="s">
        <v>72</v>
      </c>
      <c r="AY96" s="209" t="s">
        <v>139</v>
      </c>
      <c r="BK96" s="211">
        <f>SUM(BK97:BK100)</f>
        <v>0</v>
      </c>
    </row>
    <row r="97" s="2" customFormat="1" ht="16.5" customHeight="1">
      <c r="A97" s="40"/>
      <c r="B97" s="41"/>
      <c r="C97" s="214" t="s">
        <v>447</v>
      </c>
      <c r="D97" s="215" t="s">
        <v>143</v>
      </c>
      <c r="E97" s="216" t="s">
        <v>359</v>
      </c>
      <c r="F97" s="217" t="s">
        <v>360</v>
      </c>
      <c r="G97" s="218" t="s">
        <v>361</v>
      </c>
      <c r="H97" s="276"/>
      <c r="I97" s="220"/>
      <c r="J97" s="221">
        <f>ROUND(I97*H97,2)</f>
        <v>0</v>
      </c>
      <c r="K97" s="217" t="s">
        <v>147</v>
      </c>
      <c r="L97" s="46"/>
      <c r="M97" s="222" t="s">
        <v>19</v>
      </c>
      <c r="N97" s="223" t="s">
        <v>43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148</v>
      </c>
      <c r="AT97" s="226" t="s">
        <v>143</v>
      </c>
      <c r="AU97" s="226" t="s">
        <v>79</v>
      </c>
      <c r="AY97" s="19" t="s">
        <v>139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79</v>
      </c>
      <c r="BK97" s="227">
        <f>ROUND(I97*H97,2)</f>
        <v>0</v>
      </c>
      <c r="BL97" s="19" t="s">
        <v>148</v>
      </c>
      <c r="BM97" s="226" t="s">
        <v>448</v>
      </c>
    </row>
    <row r="98" s="2" customFormat="1">
      <c r="A98" s="40"/>
      <c r="B98" s="41"/>
      <c r="C98" s="42"/>
      <c r="D98" s="228" t="s">
        <v>150</v>
      </c>
      <c r="E98" s="42"/>
      <c r="F98" s="229" t="s">
        <v>360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150</v>
      </c>
      <c r="AU98" s="19" t="s">
        <v>79</v>
      </c>
    </row>
    <row r="99" s="2" customFormat="1">
      <c r="A99" s="40"/>
      <c r="B99" s="41"/>
      <c r="C99" s="42"/>
      <c r="D99" s="233" t="s">
        <v>152</v>
      </c>
      <c r="E99" s="42"/>
      <c r="F99" s="234" t="s">
        <v>363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152</v>
      </c>
      <c r="AU99" s="19" t="s">
        <v>79</v>
      </c>
    </row>
    <row r="100" s="2" customFormat="1">
      <c r="A100" s="40"/>
      <c r="B100" s="41"/>
      <c r="C100" s="42"/>
      <c r="D100" s="228" t="s">
        <v>154</v>
      </c>
      <c r="E100" s="42"/>
      <c r="F100" s="235" t="s">
        <v>364</v>
      </c>
      <c r="G100" s="42"/>
      <c r="H100" s="42"/>
      <c r="I100" s="230"/>
      <c r="J100" s="42"/>
      <c r="K100" s="42"/>
      <c r="L100" s="46"/>
      <c r="M100" s="268"/>
      <c r="N100" s="269"/>
      <c r="O100" s="270"/>
      <c r="P100" s="270"/>
      <c r="Q100" s="270"/>
      <c r="R100" s="270"/>
      <c r="S100" s="270"/>
      <c r="T100" s="271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154</v>
      </c>
      <c r="AU100" s="19" t="s">
        <v>79</v>
      </c>
    </row>
    <row r="101" s="2" customFormat="1" ht="6.96" customHeight="1">
      <c r="A101" s="40"/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46"/>
      <c r="M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</sheetData>
  <sheetProtection sheet="1" autoFilter="0" formatColumns="0" formatRows="0" objects="1" scenarios="1" spinCount="100000" saltValue="f458TNDjLjmBwYeMyW7NnEzcQOhh4e9VEQ3ZBHjPzUXoqOhvHuK+HXNBovsJmrDQgkqfVtn+E1O3Qoa5xYQylQ==" hashValue="ig47/81Zm9mPa+lbd2ivieR7gNQUEl8GkBK9mVNpYx7B/nosWqPFDMo50uubxQLERWu4m5SQ+AxWcYCayl7Kzw==" algorithmName="SHA-512" password="A0DE"/>
  <autoFilter ref="C86:K1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3" r:id="rId1" display="https://podminky.urs.cz/item/CS_URS_2024_02/741420022"/>
    <hyperlink ref="F99" r:id="rId2" display="https://podminky.urs.cz/item/CS_URS_2024_02/998741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0"/>
      <c r="C3" s="141"/>
      <c r="D3" s="141"/>
      <c r="E3" s="141"/>
      <c r="F3" s="141"/>
      <c r="G3" s="141"/>
      <c r="H3" s="22"/>
    </row>
    <row r="4" s="1" customFormat="1" ht="24.96" customHeight="1">
      <c r="B4" s="22"/>
      <c r="C4" s="142" t="s">
        <v>449</v>
      </c>
      <c r="H4" s="22"/>
    </row>
    <row r="5" s="1" customFormat="1" ht="12" customHeight="1">
      <c r="B5" s="22"/>
      <c r="C5" s="288" t="s">
        <v>13</v>
      </c>
      <c r="D5" s="151" t="s">
        <v>14</v>
      </c>
      <c r="E5" s="1"/>
      <c r="F5" s="1"/>
      <c r="H5" s="22"/>
    </row>
    <row r="6" s="1" customFormat="1" ht="36.96" customHeight="1">
      <c r="B6" s="22"/>
      <c r="C6" s="289" t="s">
        <v>16</v>
      </c>
      <c r="D6" s="290" t="s">
        <v>17</v>
      </c>
      <c r="E6" s="1"/>
      <c r="F6" s="1"/>
      <c r="H6" s="22"/>
    </row>
    <row r="7" s="1" customFormat="1" ht="16.5" customHeight="1">
      <c r="B7" s="22"/>
      <c r="C7" s="144" t="s">
        <v>23</v>
      </c>
      <c r="D7" s="148" t="str">
        <f>'Rekapitulace stavby'!AN8</f>
        <v>3. 7. 2025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7"/>
      <c r="B9" s="291"/>
      <c r="C9" s="292" t="s">
        <v>53</v>
      </c>
      <c r="D9" s="293" t="s">
        <v>54</v>
      </c>
      <c r="E9" s="293" t="s">
        <v>126</v>
      </c>
      <c r="F9" s="294" t="s">
        <v>450</v>
      </c>
      <c r="G9" s="187"/>
      <c r="H9" s="291"/>
    </row>
    <row r="10" s="2" customFormat="1" ht="26.4" customHeight="1">
      <c r="A10" s="40"/>
      <c r="B10" s="46"/>
      <c r="C10" s="295" t="s">
        <v>451</v>
      </c>
      <c r="D10" s="295" t="s">
        <v>91</v>
      </c>
      <c r="E10" s="40"/>
      <c r="F10" s="40"/>
      <c r="G10" s="40"/>
      <c r="H10" s="46"/>
    </row>
    <row r="11" s="2" customFormat="1" ht="16.8" customHeight="1">
      <c r="A11" s="40"/>
      <c r="B11" s="46"/>
      <c r="C11" s="296" t="s">
        <v>452</v>
      </c>
      <c r="D11" s="297" t="s">
        <v>453</v>
      </c>
      <c r="E11" s="298" t="s">
        <v>412</v>
      </c>
      <c r="F11" s="299">
        <v>128.49000000000001</v>
      </c>
      <c r="G11" s="40"/>
      <c r="H11" s="46"/>
    </row>
    <row r="12" s="2" customFormat="1" ht="16.8" customHeight="1">
      <c r="A12" s="40"/>
      <c r="B12" s="46"/>
      <c r="C12" s="300" t="s">
        <v>19</v>
      </c>
      <c r="D12" s="300" t="s">
        <v>454</v>
      </c>
      <c r="E12" s="19" t="s">
        <v>19</v>
      </c>
      <c r="F12" s="301">
        <v>128.49000000000001</v>
      </c>
      <c r="G12" s="40"/>
      <c r="H12" s="46"/>
    </row>
    <row r="13" s="2" customFormat="1" ht="16.8" customHeight="1">
      <c r="A13" s="40"/>
      <c r="B13" s="46"/>
      <c r="C13" s="296" t="s">
        <v>455</v>
      </c>
      <c r="D13" s="297" t="s">
        <v>456</v>
      </c>
      <c r="E13" s="298" t="s">
        <v>412</v>
      </c>
      <c r="F13" s="299">
        <v>271.87</v>
      </c>
      <c r="G13" s="40"/>
      <c r="H13" s="46"/>
    </row>
    <row r="14" s="2" customFormat="1" ht="16.8" customHeight="1">
      <c r="A14" s="40"/>
      <c r="B14" s="46"/>
      <c r="C14" s="300" t="s">
        <v>19</v>
      </c>
      <c r="D14" s="300" t="s">
        <v>457</v>
      </c>
      <c r="E14" s="19" t="s">
        <v>19</v>
      </c>
      <c r="F14" s="301">
        <v>271.87</v>
      </c>
      <c r="G14" s="40"/>
      <c r="H14" s="46"/>
    </row>
    <row r="15" s="2" customFormat="1" ht="16.8" customHeight="1">
      <c r="A15" s="40"/>
      <c r="B15" s="46"/>
      <c r="C15" s="296" t="s">
        <v>458</v>
      </c>
      <c r="D15" s="297" t="s">
        <v>459</v>
      </c>
      <c r="E15" s="298" t="s">
        <v>412</v>
      </c>
      <c r="F15" s="299">
        <v>93.400000000000006</v>
      </c>
      <c r="G15" s="40"/>
      <c r="H15" s="46"/>
    </row>
    <row r="16" s="2" customFormat="1" ht="16.8" customHeight="1">
      <c r="A16" s="40"/>
      <c r="B16" s="46"/>
      <c r="C16" s="300" t="s">
        <v>19</v>
      </c>
      <c r="D16" s="300" t="s">
        <v>460</v>
      </c>
      <c r="E16" s="19" t="s">
        <v>19</v>
      </c>
      <c r="F16" s="301">
        <v>93.400000000000006</v>
      </c>
      <c r="G16" s="40"/>
      <c r="H16" s="46"/>
    </row>
    <row r="17" s="2" customFormat="1" ht="7.44" customHeight="1">
      <c r="A17" s="40"/>
      <c r="B17" s="167"/>
      <c r="C17" s="168"/>
      <c r="D17" s="168"/>
      <c r="E17" s="168"/>
      <c r="F17" s="168"/>
      <c r="G17" s="168"/>
      <c r="H17" s="46"/>
    </row>
    <row r="18" s="2" customFormat="1">
      <c r="A18" s="40"/>
      <c r="B18" s="40"/>
      <c r="C18" s="40"/>
      <c r="D18" s="40"/>
      <c r="E18" s="40"/>
      <c r="F18" s="40"/>
      <c r="G18" s="40"/>
      <c r="H18" s="40"/>
    </row>
  </sheetData>
  <sheetProtection sheet="1" formatColumns="0" formatRows="0" objects="1" scenarios="1" spinCount="100000" saltValue="W2CA/nXuUpXwJZSzKKZKJOENzrLHhXddUeTbkaOGl17Kfw6El1riMOcakQ8XM5RUUQYhwcoKcH8/bC7MUmFBUw==" hashValue="MjjItJ64XfA/gZDN9qJBoCeb+Fks1duZjosxxau63lD35w1qeO+i6gK8fbnF/oxojTM/jQZQSoONtmKOLDr1UA==" algorithmName="SHA-512" password="A0DE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02" customWidth="1"/>
    <col min="2" max="2" width="1.667969" style="302" customWidth="1"/>
    <col min="3" max="4" width="5" style="302" customWidth="1"/>
    <col min="5" max="5" width="11.66016" style="302" customWidth="1"/>
    <col min="6" max="6" width="9.160156" style="302" customWidth="1"/>
    <col min="7" max="7" width="5" style="302" customWidth="1"/>
    <col min="8" max="8" width="77.83203" style="302" customWidth="1"/>
    <col min="9" max="10" width="20" style="302" customWidth="1"/>
    <col min="11" max="11" width="1.667969" style="302" customWidth="1"/>
  </cols>
  <sheetData>
    <row r="1" s="1" customFormat="1" ht="37.5" customHeight="1"/>
    <row r="2" s="1" customFormat="1" ht="7.5" customHeight="1">
      <c r="B2" s="303"/>
      <c r="C2" s="304"/>
      <c r="D2" s="304"/>
      <c r="E2" s="304"/>
      <c r="F2" s="304"/>
      <c r="G2" s="304"/>
      <c r="H2" s="304"/>
      <c r="I2" s="304"/>
      <c r="J2" s="304"/>
      <c r="K2" s="305"/>
    </row>
    <row r="3" s="16" customFormat="1" ht="45" customHeight="1">
      <c r="B3" s="306"/>
      <c r="C3" s="307" t="s">
        <v>461</v>
      </c>
      <c r="D3" s="307"/>
      <c r="E3" s="307"/>
      <c r="F3" s="307"/>
      <c r="G3" s="307"/>
      <c r="H3" s="307"/>
      <c r="I3" s="307"/>
      <c r="J3" s="307"/>
      <c r="K3" s="308"/>
    </row>
    <row r="4" s="1" customFormat="1" ht="25.5" customHeight="1">
      <c r="B4" s="309"/>
      <c r="C4" s="310" t="s">
        <v>462</v>
      </c>
      <c r="D4" s="310"/>
      <c r="E4" s="310"/>
      <c r="F4" s="310"/>
      <c r="G4" s="310"/>
      <c r="H4" s="310"/>
      <c r="I4" s="310"/>
      <c r="J4" s="310"/>
      <c r="K4" s="311"/>
    </row>
    <row r="5" s="1" customFormat="1" ht="5.25" customHeight="1">
      <c r="B5" s="309"/>
      <c r="C5" s="312"/>
      <c r="D5" s="312"/>
      <c r="E5" s="312"/>
      <c r="F5" s="312"/>
      <c r="G5" s="312"/>
      <c r="H5" s="312"/>
      <c r="I5" s="312"/>
      <c r="J5" s="312"/>
      <c r="K5" s="311"/>
    </row>
    <row r="6" s="1" customFormat="1" ht="15" customHeight="1">
      <c r="B6" s="309"/>
      <c r="C6" s="313" t="s">
        <v>463</v>
      </c>
      <c r="D6" s="313"/>
      <c r="E6" s="313"/>
      <c r="F6" s="313"/>
      <c r="G6" s="313"/>
      <c r="H6" s="313"/>
      <c r="I6" s="313"/>
      <c r="J6" s="313"/>
      <c r="K6" s="311"/>
    </row>
    <row r="7" s="1" customFormat="1" ht="15" customHeight="1">
      <c r="B7" s="314"/>
      <c r="C7" s="313" t="s">
        <v>464</v>
      </c>
      <c r="D7" s="313"/>
      <c r="E7" s="313"/>
      <c r="F7" s="313"/>
      <c r="G7" s="313"/>
      <c r="H7" s="313"/>
      <c r="I7" s="313"/>
      <c r="J7" s="313"/>
      <c r="K7" s="311"/>
    </row>
    <row r="8" s="1" customFormat="1" ht="12.75" customHeight="1">
      <c r="B8" s="314"/>
      <c r="C8" s="313"/>
      <c r="D8" s="313"/>
      <c r="E8" s="313"/>
      <c r="F8" s="313"/>
      <c r="G8" s="313"/>
      <c r="H8" s="313"/>
      <c r="I8" s="313"/>
      <c r="J8" s="313"/>
      <c r="K8" s="311"/>
    </row>
    <row r="9" s="1" customFormat="1" ht="15" customHeight="1">
      <c r="B9" s="314"/>
      <c r="C9" s="313" t="s">
        <v>465</v>
      </c>
      <c r="D9" s="313"/>
      <c r="E9" s="313"/>
      <c r="F9" s="313"/>
      <c r="G9" s="313"/>
      <c r="H9" s="313"/>
      <c r="I9" s="313"/>
      <c r="J9" s="313"/>
      <c r="K9" s="311"/>
    </row>
    <row r="10" s="1" customFormat="1" ht="15" customHeight="1">
      <c r="B10" s="314"/>
      <c r="C10" s="313"/>
      <c r="D10" s="313" t="s">
        <v>466</v>
      </c>
      <c r="E10" s="313"/>
      <c r="F10" s="313"/>
      <c r="G10" s="313"/>
      <c r="H10" s="313"/>
      <c r="I10" s="313"/>
      <c r="J10" s="313"/>
      <c r="K10" s="311"/>
    </row>
    <row r="11" s="1" customFormat="1" ht="15" customHeight="1">
      <c r="B11" s="314"/>
      <c r="C11" s="315"/>
      <c r="D11" s="313" t="s">
        <v>467</v>
      </c>
      <c r="E11" s="313"/>
      <c r="F11" s="313"/>
      <c r="G11" s="313"/>
      <c r="H11" s="313"/>
      <c r="I11" s="313"/>
      <c r="J11" s="313"/>
      <c r="K11" s="311"/>
    </row>
    <row r="12" s="1" customFormat="1" ht="15" customHeight="1">
      <c r="B12" s="314"/>
      <c r="C12" s="315"/>
      <c r="D12" s="313"/>
      <c r="E12" s="313"/>
      <c r="F12" s="313"/>
      <c r="G12" s="313"/>
      <c r="H12" s="313"/>
      <c r="I12" s="313"/>
      <c r="J12" s="313"/>
      <c r="K12" s="311"/>
    </row>
    <row r="13" s="1" customFormat="1" ht="15" customHeight="1">
      <c r="B13" s="314"/>
      <c r="C13" s="315"/>
      <c r="D13" s="316" t="s">
        <v>468</v>
      </c>
      <c r="E13" s="313"/>
      <c r="F13" s="313"/>
      <c r="G13" s="313"/>
      <c r="H13" s="313"/>
      <c r="I13" s="313"/>
      <c r="J13" s="313"/>
      <c r="K13" s="311"/>
    </row>
    <row r="14" s="1" customFormat="1" ht="12.75" customHeight="1">
      <c r="B14" s="314"/>
      <c r="C14" s="315"/>
      <c r="D14" s="315"/>
      <c r="E14" s="315"/>
      <c r="F14" s="315"/>
      <c r="G14" s="315"/>
      <c r="H14" s="315"/>
      <c r="I14" s="315"/>
      <c r="J14" s="315"/>
      <c r="K14" s="311"/>
    </row>
    <row r="15" s="1" customFormat="1" ht="15" customHeight="1">
      <c r="B15" s="314"/>
      <c r="C15" s="315"/>
      <c r="D15" s="313" t="s">
        <v>469</v>
      </c>
      <c r="E15" s="313"/>
      <c r="F15" s="313"/>
      <c r="G15" s="313"/>
      <c r="H15" s="313"/>
      <c r="I15" s="313"/>
      <c r="J15" s="313"/>
      <c r="K15" s="311"/>
    </row>
    <row r="16" s="1" customFormat="1" ht="15" customHeight="1">
      <c r="B16" s="314"/>
      <c r="C16" s="315"/>
      <c r="D16" s="313" t="s">
        <v>470</v>
      </c>
      <c r="E16" s="313"/>
      <c r="F16" s="313"/>
      <c r="G16" s="313"/>
      <c r="H16" s="313"/>
      <c r="I16" s="313"/>
      <c r="J16" s="313"/>
      <c r="K16" s="311"/>
    </row>
    <row r="17" s="1" customFormat="1" ht="15" customHeight="1">
      <c r="B17" s="314"/>
      <c r="C17" s="315"/>
      <c r="D17" s="313" t="s">
        <v>471</v>
      </c>
      <c r="E17" s="313"/>
      <c r="F17" s="313"/>
      <c r="G17" s="313"/>
      <c r="H17" s="313"/>
      <c r="I17" s="313"/>
      <c r="J17" s="313"/>
      <c r="K17" s="311"/>
    </row>
    <row r="18" s="1" customFormat="1" ht="15" customHeight="1">
      <c r="B18" s="314"/>
      <c r="C18" s="315"/>
      <c r="D18" s="315"/>
      <c r="E18" s="317" t="s">
        <v>78</v>
      </c>
      <c r="F18" s="313" t="s">
        <v>472</v>
      </c>
      <c r="G18" s="313"/>
      <c r="H18" s="313"/>
      <c r="I18" s="313"/>
      <c r="J18" s="313"/>
      <c r="K18" s="311"/>
    </row>
    <row r="19" s="1" customFormat="1" ht="15" customHeight="1">
      <c r="B19" s="314"/>
      <c r="C19" s="315"/>
      <c r="D19" s="315"/>
      <c r="E19" s="317" t="s">
        <v>473</v>
      </c>
      <c r="F19" s="313" t="s">
        <v>474</v>
      </c>
      <c r="G19" s="313"/>
      <c r="H19" s="313"/>
      <c r="I19" s="313"/>
      <c r="J19" s="313"/>
      <c r="K19" s="311"/>
    </row>
    <row r="20" s="1" customFormat="1" ht="15" customHeight="1">
      <c r="B20" s="314"/>
      <c r="C20" s="315"/>
      <c r="D20" s="315"/>
      <c r="E20" s="317" t="s">
        <v>475</v>
      </c>
      <c r="F20" s="313" t="s">
        <v>476</v>
      </c>
      <c r="G20" s="313"/>
      <c r="H20" s="313"/>
      <c r="I20" s="313"/>
      <c r="J20" s="313"/>
      <c r="K20" s="311"/>
    </row>
    <row r="21" s="1" customFormat="1" ht="15" customHeight="1">
      <c r="B21" s="314"/>
      <c r="C21" s="315"/>
      <c r="D21" s="315"/>
      <c r="E21" s="317" t="s">
        <v>477</v>
      </c>
      <c r="F21" s="313" t="s">
        <v>478</v>
      </c>
      <c r="G21" s="313"/>
      <c r="H21" s="313"/>
      <c r="I21" s="313"/>
      <c r="J21" s="313"/>
      <c r="K21" s="311"/>
    </row>
    <row r="22" s="1" customFormat="1" ht="15" customHeight="1">
      <c r="B22" s="314"/>
      <c r="C22" s="315"/>
      <c r="D22" s="315"/>
      <c r="E22" s="317" t="s">
        <v>479</v>
      </c>
      <c r="F22" s="313" t="s">
        <v>480</v>
      </c>
      <c r="G22" s="313"/>
      <c r="H22" s="313"/>
      <c r="I22" s="313"/>
      <c r="J22" s="313"/>
      <c r="K22" s="311"/>
    </row>
    <row r="23" s="1" customFormat="1" ht="15" customHeight="1">
      <c r="B23" s="314"/>
      <c r="C23" s="315"/>
      <c r="D23" s="315"/>
      <c r="E23" s="317" t="s">
        <v>85</v>
      </c>
      <c r="F23" s="313" t="s">
        <v>481</v>
      </c>
      <c r="G23" s="313"/>
      <c r="H23" s="313"/>
      <c r="I23" s="313"/>
      <c r="J23" s="313"/>
      <c r="K23" s="311"/>
    </row>
    <row r="24" s="1" customFormat="1" ht="12.75" customHeight="1">
      <c r="B24" s="314"/>
      <c r="C24" s="315"/>
      <c r="D24" s="315"/>
      <c r="E24" s="315"/>
      <c r="F24" s="315"/>
      <c r="G24" s="315"/>
      <c r="H24" s="315"/>
      <c r="I24" s="315"/>
      <c r="J24" s="315"/>
      <c r="K24" s="311"/>
    </row>
    <row r="25" s="1" customFormat="1" ht="15" customHeight="1">
      <c r="B25" s="314"/>
      <c r="C25" s="313" t="s">
        <v>482</v>
      </c>
      <c r="D25" s="313"/>
      <c r="E25" s="313"/>
      <c r="F25" s="313"/>
      <c r="G25" s="313"/>
      <c r="H25" s="313"/>
      <c r="I25" s="313"/>
      <c r="J25" s="313"/>
      <c r="K25" s="311"/>
    </row>
    <row r="26" s="1" customFormat="1" ht="15" customHeight="1">
      <c r="B26" s="314"/>
      <c r="C26" s="313" t="s">
        <v>483</v>
      </c>
      <c r="D26" s="313"/>
      <c r="E26" s="313"/>
      <c r="F26" s="313"/>
      <c r="G26" s="313"/>
      <c r="H26" s="313"/>
      <c r="I26" s="313"/>
      <c r="J26" s="313"/>
      <c r="K26" s="311"/>
    </row>
    <row r="27" s="1" customFormat="1" ht="15" customHeight="1">
      <c r="B27" s="314"/>
      <c r="C27" s="313"/>
      <c r="D27" s="313" t="s">
        <v>484</v>
      </c>
      <c r="E27" s="313"/>
      <c r="F27" s="313"/>
      <c r="G27" s="313"/>
      <c r="H27" s="313"/>
      <c r="I27" s="313"/>
      <c r="J27" s="313"/>
      <c r="K27" s="311"/>
    </row>
    <row r="28" s="1" customFormat="1" ht="15" customHeight="1">
      <c r="B28" s="314"/>
      <c r="C28" s="315"/>
      <c r="D28" s="313" t="s">
        <v>485</v>
      </c>
      <c r="E28" s="313"/>
      <c r="F28" s="313"/>
      <c r="G28" s="313"/>
      <c r="H28" s="313"/>
      <c r="I28" s="313"/>
      <c r="J28" s="313"/>
      <c r="K28" s="311"/>
    </row>
    <row r="29" s="1" customFormat="1" ht="12.75" customHeight="1">
      <c r="B29" s="314"/>
      <c r="C29" s="315"/>
      <c r="D29" s="315"/>
      <c r="E29" s="315"/>
      <c r="F29" s="315"/>
      <c r="G29" s="315"/>
      <c r="H29" s="315"/>
      <c r="I29" s="315"/>
      <c r="J29" s="315"/>
      <c r="K29" s="311"/>
    </row>
    <row r="30" s="1" customFormat="1" ht="15" customHeight="1">
      <c r="B30" s="314"/>
      <c r="C30" s="315"/>
      <c r="D30" s="313" t="s">
        <v>486</v>
      </c>
      <c r="E30" s="313"/>
      <c r="F30" s="313"/>
      <c r="G30" s="313"/>
      <c r="H30" s="313"/>
      <c r="I30" s="313"/>
      <c r="J30" s="313"/>
      <c r="K30" s="311"/>
    </row>
    <row r="31" s="1" customFormat="1" ht="15" customHeight="1">
      <c r="B31" s="314"/>
      <c r="C31" s="315"/>
      <c r="D31" s="313" t="s">
        <v>487</v>
      </c>
      <c r="E31" s="313"/>
      <c r="F31" s="313"/>
      <c r="G31" s="313"/>
      <c r="H31" s="313"/>
      <c r="I31" s="313"/>
      <c r="J31" s="313"/>
      <c r="K31" s="311"/>
    </row>
    <row r="32" s="1" customFormat="1" ht="12.75" customHeight="1">
      <c r="B32" s="314"/>
      <c r="C32" s="315"/>
      <c r="D32" s="315"/>
      <c r="E32" s="315"/>
      <c r="F32" s="315"/>
      <c r="G32" s="315"/>
      <c r="H32" s="315"/>
      <c r="I32" s="315"/>
      <c r="J32" s="315"/>
      <c r="K32" s="311"/>
    </row>
    <row r="33" s="1" customFormat="1" ht="15" customHeight="1">
      <c r="B33" s="314"/>
      <c r="C33" s="315"/>
      <c r="D33" s="313" t="s">
        <v>488</v>
      </c>
      <c r="E33" s="313"/>
      <c r="F33" s="313"/>
      <c r="G33" s="313"/>
      <c r="H33" s="313"/>
      <c r="I33" s="313"/>
      <c r="J33" s="313"/>
      <c r="K33" s="311"/>
    </row>
    <row r="34" s="1" customFormat="1" ht="15" customHeight="1">
      <c r="B34" s="314"/>
      <c r="C34" s="315"/>
      <c r="D34" s="313" t="s">
        <v>489</v>
      </c>
      <c r="E34" s="313"/>
      <c r="F34" s="313"/>
      <c r="G34" s="313"/>
      <c r="H34" s="313"/>
      <c r="I34" s="313"/>
      <c r="J34" s="313"/>
      <c r="K34" s="311"/>
    </row>
    <row r="35" s="1" customFormat="1" ht="15" customHeight="1">
      <c r="B35" s="314"/>
      <c r="C35" s="315"/>
      <c r="D35" s="313" t="s">
        <v>490</v>
      </c>
      <c r="E35" s="313"/>
      <c r="F35" s="313"/>
      <c r="G35" s="313"/>
      <c r="H35" s="313"/>
      <c r="I35" s="313"/>
      <c r="J35" s="313"/>
      <c r="K35" s="311"/>
    </row>
    <row r="36" s="1" customFormat="1" ht="15" customHeight="1">
      <c r="B36" s="314"/>
      <c r="C36" s="315"/>
      <c r="D36" s="313"/>
      <c r="E36" s="316" t="s">
        <v>125</v>
      </c>
      <c r="F36" s="313"/>
      <c r="G36" s="313" t="s">
        <v>491</v>
      </c>
      <c r="H36" s="313"/>
      <c r="I36" s="313"/>
      <c r="J36" s="313"/>
      <c r="K36" s="311"/>
    </row>
    <row r="37" s="1" customFormat="1" ht="30.75" customHeight="1">
      <c r="B37" s="314"/>
      <c r="C37" s="315"/>
      <c r="D37" s="313"/>
      <c r="E37" s="316" t="s">
        <v>492</v>
      </c>
      <c r="F37" s="313"/>
      <c r="G37" s="313" t="s">
        <v>493</v>
      </c>
      <c r="H37" s="313"/>
      <c r="I37" s="313"/>
      <c r="J37" s="313"/>
      <c r="K37" s="311"/>
    </row>
    <row r="38" s="1" customFormat="1" ht="15" customHeight="1">
      <c r="B38" s="314"/>
      <c r="C38" s="315"/>
      <c r="D38" s="313"/>
      <c r="E38" s="316" t="s">
        <v>53</v>
      </c>
      <c r="F38" s="313"/>
      <c r="G38" s="313" t="s">
        <v>494</v>
      </c>
      <c r="H38" s="313"/>
      <c r="I38" s="313"/>
      <c r="J38" s="313"/>
      <c r="K38" s="311"/>
    </row>
    <row r="39" s="1" customFormat="1" ht="15" customHeight="1">
      <c r="B39" s="314"/>
      <c r="C39" s="315"/>
      <c r="D39" s="313"/>
      <c r="E39" s="316" t="s">
        <v>54</v>
      </c>
      <c r="F39" s="313"/>
      <c r="G39" s="313" t="s">
        <v>495</v>
      </c>
      <c r="H39" s="313"/>
      <c r="I39" s="313"/>
      <c r="J39" s="313"/>
      <c r="K39" s="311"/>
    </row>
    <row r="40" s="1" customFormat="1" ht="15" customHeight="1">
      <c r="B40" s="314"/>
      <c r="C40" s="315"/>
      <c r="D40" s="313"/>
      <c r="E40" s="316" t="s">
        <v>126</v>
      </c>
      <c r="F40" s="313"/>
      <c r="G40" s="313" t="s">
        <v>496</v>
      </c>
      <c r="H40" s="313"/>
      <c r="I40" s="313"/>
      <c r="J40" s="313"/>
      <c r="K40" s="311"/>
    </row>
    <row r="41" s="1" customFormat="1" ht="15" customHeight="1">
      <c r="B41" s="314"/>
      <c r="C41" s="315"/>
      <c r="D41" s="313"/>
      <c r="E41" s="316" t="s">
        <v>127</v>
      </c>
      <c r="F41" s="313"/>
      <c r="G41" s="313" t="s">
        <v>497</v>
      </c>
      <c r="H41" s="313"/>
      <c r="I41" s="313"/>
      <c r="J41" s="313"/>
      <c r="K41" s="311"/>
    </row>
    <row r="42" s="1" customFormat="1" ht="15" customHeight="1">
      <c r="B42" s="314"/>
      <c r="C42" s="315"/>
      <c r="D42" s="313"/>
      <c r="E42" s="316" t="s">
        <v>498</v>
      </c>
      <c r="F42" s="313"/>
      <c r="G42" s="313" t="s">
        <v>499</v>
      </c>
      <c r="H42" s="313"/>
      <c r="I42" s="313"/>
      <c r="J42" s="313"/>
      <c r="K42" s="311"/>
    </row>
    <row r="43" s="1" customFormat="1" ht="15" customHeight="1">
      <c r="B43" s="314"/>
      <c r="C43" s="315"/>
      <c r="D43" s="313"/>
      <c r="E43" s="316"/>
      <c r="F43" s="313"/>
      <c r="G43" s="313" t="s">
        <v>500</v>
      </c>
      <c r="H43" s="313"/>
      <c r="I43" s="313"/>
      <c r="J43" s="313"/>
      <c r="K43" s="311"/>
    </row>
    <row r="44" s="1" customFormat="1" ht="15" customHeight="1">
      <c r="B44" s="314"/>
      <c r="C44" s="315"/>
      <c r="D44" s="313"/>
      <c r="E44" s="316" t="s">
        <v>501</v>
      </c>
      <c r="F44" s="313"/>
      <c r="G44" s="313" t="s">
        <v>502</v>
      </c>
      <c r="H44" s="313"/>
      <c r="I44" s="313"/>
      <c r="J44" s="313"/>
      <c r="K44" s="311"/>
    </row>
    <row r="45" s="1" customFormat="1" ht="15" customHeight="1">
      <c r="B45" s="314"/>
      <c r="C45" s="315"/>
      <c r="D45" s="313"/>
      <c r="E45" s="316" t="s">
        <v>129</v>
      </c>
      <c r="F45" s="313"/>
      <c r="G45" s="313" t="s">
        <v>503</v>
      </c>
      <c r="H45" s="313"/>
      <c r="I45" s="313"/>
      <c r="J45" s="313"/>
      <c r="K45" s="311"/>
    </row>
    <row r="46" s="1" customFormat="1" ht="12.75" customHeight="1">
      <c r="B46" s="314"/>
      <c r="C46" s="315"/>
      <c r="D46" s="313"/>
      <c r="E46" s="313"/>
      <c r="F46" s="313"/>
      <c r="G46" s="313"/>
      <c r="H46" s="313"/>
      <c r="I46" s="313"/>
      <c r="J46" s="313"/>
      <c r="K46" s="311"/>
    </row>
    <row r="47" s="1" customFormat="1" ht="15" customHeight="1">
      <c r="B47" s="314"/>
      <c r="C47" s="315"/>
      <c r="D47" s="313" t="s">
        <v>504</v>
      </c>
      <c r="E47" s="313"/>
      <c r="F47" s="313"/>
      <c r="G47" s="313"/>
      <c r="H47" s="313"/>
      <c r="I47" s="313"/>
      <c r="J47" s="313"/>
      <c r="K47" s="311"/>
    </row>
    <row r="48" s="1" customFormat="1" ht="15" customHeight="1">
      <c r="B48" s="314"/>
      <c r="C48" s="315"/>
      <c r="D48" s="315"/>
      <c r="E48" s="313" t="s">
        <v>505</v>
      </c>
      <c r="F48" s="313"/>
      <c r="G48" s="313"/>
      <c r="H48" s="313"/>
      <c r="I48" s="313"/>
      <c r="J48" s="313"/>
      <c r="K48" s="311"/>
    </row>
    <row r="49" s="1" customFormat="1" ht="15" customHeight="1">
      <c r="B49" s="314"/>
      <c r="C49" s="315"/>
      <c r="D49" s="315"/>
      <c r="E49" s="313" t="s">
        <v>506</v>
      </c>
      <c r="F49" s="313"/>
      <c r="G49" s="313"/>
      <c r="H49" s="313"/>
      <c r="I49" s="313"/>
      <c r="J49" s="313"/>
      <c r="K49" s="311"/>
    </row>
    <row r="50" s="1" customFormat="1" ht="15" customHeight="1">
      <c r="B50" s="314"/>
      <c r="C50" s="315"/>
      <c r="D50" s="315"/>
      <c r="E50" s="313" t="s">
        <v>507</v>
      </c>
      <c r="F50" s="313"/>
      <c r="G50" s="313"/>
      <c r="H50" s="313"/>
      <c r="I50" s="313"/>
      <c r="J50" s="313"/>
      <c r="K50" s="311"/>
    </row>
    <row r="51" s="1" customFormat="1" ht="15" customHeight="1">
      <c r="B51" s="314"/>
      <c r="C51" s="315"/>
      <c r="D51" s="313" t="s">
        <v>508</v>
      </c>
      <c r="E51" s="313"/>
      <c r="F51" s="313"/>
      <c r="G51" s="313"/>
      <c r="H51" s="313"/>
      <c r="I51" s="313"/>
      <c r="J51" s="313"/>
      <c r="K51" s="311"/>
    </row>
    <row r="52" s="1" customFormat="1" ht="25.5" customHeight="1">
      <c r="B52" s="309"/>
      <c r="C52" s="310" t="s">
        <v>509</v>
      </c>
      <c r="D52" s="310"/>
      <c r="E52" s="310"/>
      <c r="F52" s="310"/>
      <c r="G52" s="310"/>
      <c r="H52" s="310"/>
      <c r="I52" s="310"/>
      <c r="J52" s="310"/>
      <c r="K52" s="311"/>
    </row>
    <row r="53" s="1" customFormat="1" ht="5.25" customHeight="1">
      <c r="B53" s="309"/>
      <c r="C53" s="312"/>
      <c r="D53" s="312"/>
      <c r="E53" s="312"/>
      <c r="F53" s="312"/>
      <c r="G53" s="312"/>
      <c r="H53" s="312"/>
      <c r="I53" s="312"/>
      <c r="J53" s="312"/>
      <c r="K53" s="311"/>
    </row>
    <row r="54" s="1" customFormat="1" ht="15" customHeight="1">
      <c r="B54" s="309"/>
      <c r="C54" s="313" t="s">
        <v>510</v>
      </c>
      <c r="D54" s="313"/>
      <c r="E54" s="313"/>
      <c r="F54" s="313"/>
      <c r="G54" s="313"/>
      <c r="H54" s="313"/>
      <c r="I54" s="313"/>
      <c r="J54" s="313"/>
      <c r="K54" s="311"/>
    </row>
    <row r="55" s="1" customFormat="1" ht="15" customHeight="1">
      <c r="B55" s="309"/>
      <c r="C55" s="313" t="s">
        <v>511</v>
      </c>
      <c r="D55" s="313"/>
      <c r="E55" s="313"/>
      <c r="F55" s="313"/>
      <c r="G55" s="313"/>
      <c r="H55" s="313"/>
      <c r="I55" s="313"/>
      <c r="J55" s="313"/>
      <c r="K55" s="311"/>
    </row>
    <row r="56" s="1" customFormat="1" ht="12.75" customHeight="1">
      <c r="B56" s="309"/>
      <c r="C56" s="313"/>
      <c r="D56" s="313"/>
      <c r="E56" s="313"/>
      <c r="F56" s="313"/>
      <c r="G56" s="313"/>
      <c r="H56" s="313"/>
      <c r="I56" s="313"/>
      <c r="J56" s="313"/>
      <c r="K56" s="311"/>
    </row>
    <row r="57" s="1" customFormat="1" ht="15" customHeight="1">
      <c r="B57" s="309"/>
      <c r="C57" s="313" t="s">
        <v>512</v>
      </c>
      <c r="D57" s="313"/>
      <c r="E57" s="313"/>
      <c r="F57" s="313"/>
      <c r="G57" s="313"/>
      <c r="H57" s="313"/>
      <c r="I57" s="313"/>
      <c r="J57" s="313"/>
      <c r="K57" s="311"/>
    </row>
    <row r="58" s="1" customFormat="1" ht="15" customHeight="1">
      <c r="B58" s="309"/>
      <c r="C58" s="315"/>
      <c r="D58" s="313" t="s">
        <v>513</v>
      </c>
      <c r="E58" s="313"/>
      <c r="F58" s="313"/>
      <c r="G58" s="313"/>
      <c r="H58" s="313"/>
      <c r="I58" s="313"/>
      <c r="J58" s="313"/>
      <c r="K58" s="311"/>
    </row>
    <row r="59" s="1" customFormat="1" ht="15" customHeight="1">
      <c r="B59" s="309"/>
      <c r="C59" s="315"/>
      <c r="D59" s="313" t="s">
        <v>514</v>
      </c>
      <c r="E59" s="313"/>
      <c r="F59" s="313"/>
      <c r="G59" s="313"/>
      <c r="H59" s="313"/>
      <c r="I59" s="313"/>
      <c r="J59" s="313"/>
      <c r="K59" s="311"/>
    </row>
    <row r="60" s="1" customFormat="1" ht="15" customHeight="1">
      <c r="B60" s="309"/>
      <c r="C60" s="315"/>
      <c r="D60" s="313" t="s">
        <v>515</v>
      </c>
      <c r="E60" s="313"/>
      <c r="F60" s="313"/>
      <c r="G60" s="313"/>
      <c r="H60" s="313"/>
      <c r="I60" s="313"/>
      <c r="J60" s="313"/>
      <c r="K60" s="311"/>
    </row>
    <row r="61" s="1" customFormat="1" ht="15" customHeight="1">
      <c r="B61" s="309"/>
      <c r="C61" s="315"/>
      <c r="D61" s="313" t="s">
        <v>516</v>
      </c>
      <c r="E61" s="313"/>
      <c r="F61" s="313"/>
      <c r="G61" s="313"/>
      <c r="H61" s="313"/>
      <c r="I61" s="313"/>
      <c r="J61" s="313"/>
      <c r="K61" s="311"/>
    </row>
    <row r="62" s="1" customFormat="1" ht="15" customHeight="1">
      <c r="B62" s="309"/>
      <c r="C62" s="315"/>
      <c r="D62" s="318" t="s">
        <v>517</v>
      </c>
      <c r="E62" s="318"/>
      <c r="F62" s="318"/>
      <c r="G62" s="318"/>
      <c r="H62" s="318"/>
      <c r="I62" s="318"/>
      <c r="J62" s="318"/>
      <c r="K62" s="311"/>
    </row>
    <row r="63" s="1" customFormat="1" ht="15" customHeight="1">
      <c r="B63" s="309"/>
      <c r="C63" s="315"/>
      <c r="D63" s="313" t="s">
        <v>518</v>
      </c>
      <c r="E63" s="313"/>
      <c r="F63" s="313"/>
      <c r="G63" s="313"/>
      <c r="H63" s="313"/>
      <c r="I63" s="313"/>
      <c r="J63" s="313"/>
      <c r="K63" s="311"/>
    </row>
    <row r="64" s="1" customFormat="1" ht="12.75" customHeight="1">
      <c r="B64" s="309"/>
      <c r="C64" s="315"/>
      <c r="D64" s="315"/>
      <c r="E64" s="319"/>
      <c r="F64" s="315"/>
      <c r="G64" s="315"/>
      <c r="H64" s="315"/>
      <c r="I64" s="315"/>
      <c r="J64" s="315"/>
      <c r="K64" s="311"/>
    </row>
    <row r="65" s="1" customFormat="1" ht="15" customHeight="1">
      <c r="B65" s="309"/>
      <c r="C65" s="315"/>
      <c r="D65" s="313" t="s">
        <v>519</v>
      </c>
      <c r="E65" s="313"/>
      <c r="F65" s="313"/>
      <c r="G65" s="313"/>
      <c r="H65" s="313"/>
      <c r="I65" s="313"/>
      <c r="J65" s="313"/>
      <c r="K65" s="311"/>
    </row>
    <row r="66" s="1" customFormat="1" ht="15" customHeight="1">
      <c r="B66" s="309"/>
      <c r="C66" s="315"/>
      <c r="D66" s="318" t="s">
        <v>520</v>
      </c>
      <c r="E66" s="318"/>
      <c r="F66" s="318"/>
      <c r="G66" s="318"/>
      <c r="H66" s="318"/>
      <c r="I66" s="318"/>
      <c r="J66" s="318"/>
      <c r="K66" s="311"/>
    </row>
    <row r="67" s="1" customFormat="1" ht="15" customHeight="1">
      <c r="B67" s="309"/>
      <c r="C67" s="315"/>
      <c r="D67" s="313" t="s">
        <v>521</v>
      </c>
      <c r="E67" s="313"/>
      <c r="F67" s="313"/>
      <c r="G67" s="313"/>
      <c r="H67" s="313"/>
      <c r="I67" s="313"/>
      <c r="J67" s="313"/>
      <c r="K67" s="311"/>
    </row>
    <row r="68" s="1" customFormat="1" ht="15" customHeight="1">
      <c r="B68" s="309"/>
      <c r="C68" s="315"/>
      <c r="D68" s="313" t="s">
        <v>522</v>
      </c>
      <c r="E68" s="313"/>
      <c r="F68" s="313"/>
      <c r="G68" s="313"/>
      <c r="H68" s="313"/>
      <c r="I68" s="313"/>
      <c r="J68" s="313"/>
      <c r="K68" s="311"/>
    </row>
    <row r="69" s="1" customFormat="1" ht="15" customHeight="1">
      <c r="B69" s="309"/>
      <c r="C69" s="315"/>
      <c r="D69" s="313" t="s">
        <v>523</v>
      </c>
      <c r="E69" s="313"/>
      <c r="F69" s="313"/>
      <c r="G69" s="313"/>
      <c r="H69" s="313"/>
      <c r="I69" s="313"/>
      <c r="J69" s="313"/>
      <c r="K69" s="311"/>
    </row>
    <row r="70" s="1" customFormat="1" ht="15" customHeight="1">
      <c r="B70" s="309"/>
      <c r="C70" s="315"/>
      <c r="D70" s="313" t="s">
        <v>524</v>
      </c>
      <c r="E70" s="313"/>
      <c r="F70" s="313"/>
      <c r="G70" s="313"/>
      <c r="H70" s="313"/>
      <c r="I70" s="313"/>
      <c r="J70" s="313"/>
      <c r="K70" s="311"/>
    </row>
    <row r="71" s="1" customFormat="1" ht="12.75" customHeight="1">
      <c r="B71" s="320"/>
      <c r="C71" s="321"/>
      <c r="D71" s="321"/>
      <c r="E71" s="321"/>
      <c r="F71" s="321"/>
      <c r="G71" s="321"/>
      <c r="H71" s="321"/>
      <c r="I71" s="321"/>
      <c r="J71" s="321"/>
      <c r="K71" s="322"/>
    </row>
    <row r="72" s="1" customFormat="1" ht="18.75" customHeight="1">
      <c r="B72" s="323"/>
      <c r="C72" s="323"/>
      <c r="D72" s="323"/>
      <c r="E72" s="323"/>
      <c r="F72" s="323"/>
      <c r="G72" s="323"/>
      <c r="H72" s="323"/>
      <c r="I72" s="323"/>
      <c r="J72" s="323"/>
      <c r="K72" s="324"/>
    </row>
    <row r="73" s="1" customFormat="1" ht="18.75" customHeight="1">
      <c r="B73" s="324"/>
      <c r="C73" s="324"/>
      <c r="D73" s="324"/>
      <c r="E73" s="324"/>
      <c r="F73" s="324"/>
      <c r="G73" s="324"/>
      <c r="H73" s="324"/>
      <c r="I73" s="324"/>
      <c r="J73" s="324"/>
      <c r="K73" s="324"/>
    </row>
    <row r="74" s="1" customFormat="1" ht="7.5" customHeight="1">
      <c r="B74" s="325"/>
      <c r="C74" s="326"/>
      <c r="D74" s="326"/>
      <c r="E74" s="326"/>
      <c r="F74" s="326"/>
      <c r="G74" s="326"/>
      <c r="H74" s="326"/>
      <c r="I74" s="326"/>
      <c r="J74" s="326"/>
      <c r="K74" s="327"/>
    </row>
    <row r="75" s="1" customFormat="1" ht="45" customHeight="1">
      <c r="B75" s="328"/>
      <c r="C75" s="329" t="s">
        <v>525</v>
      </c>
      <c r="D75" s="329"/>
      <c r="E75" s="329"/>
      <c r="F75" s="329"/>
      <c r="G75" s="329"/>
      <c r="H75" s="329"/>
      <c r="I75" s="329"/>
      <c r="J75" s="329"/>
      <c r="K75" s="330"/>
    </row>
    <row r="76" s="1" customFormat="1" ht="17.25" customHeight="1">
      <c r="B76" s="328"/>
      <c r="C76" s="331" t="s">
        <v>526</v>
      </c>
      <c r="D76" s="331"/>
      <c r="E76" s="331"/>
      <c r="F76" s="331" t="s">
        <v>527</v>
      </c>
      <c r="G76" s="332"/>
      <c r="H76" s="331" t="s">
        <v>54</v>
      </c>
      <c r="I76" s="331" t="s">
        <v>57</v>
      </c>
      <c r="J76" s="331" t="s">
        <v>528</v>
      </c>
      <c r="K76" s="330"/>
    </row>
    <row r="77" s="1" customFormat="1" ht="17.25" customHeight="1">
      <c r="B77" s="328"/>
      <c r="C77" s="333" t="s">
        <v>529</v>
      </c>
      <c r="D77" s="333"/>
      <c r="E77" s="333"/>
      <c r="F77" s="334" t="s">
        <v>530</v>
      </c>
      <c r="G77" s="335"/>
      <c r="H77" s="333"/>
      <c r="I77" s="333"/>
      <c r="J77" s="333" t="s">
        <v>531</v>
      </c>
      <c r="K77" s="330"/>
    </row>
    <row r="78" s="1" customFormat="1" ht="5.25" customHeight="1">
      <c r="B78" s="328"/>
      <c r="C78" s="336"/>
      <c r="D78" s="336"/>
      <c r="E78" s="336"/>
      <c r="F78" s="336"/>
      <c r="G78" s="337"/>
      <c r="H78" s="336"/>
      <c r="I78" s="336"/>
      <c r="J78" s="336"/>
      <c r="K78" s="330"/>
    </row>
    <row r="79" s="1" customFormat="1" ht="15" customHeight="1">
      <c r="B79" s="328"/>
      <c r="C79" s="316" t="s">
        <v>53</v>
      </c>
      <c r="D79" s="338"/>
      <c r="E79" s="338"/>
      <c r="F79" s="339" t="s">
        <v>532</v>
      </c>
      <c r="G79" s="340"/>
      <c r="H79" s="316" t="s">
        <v>533</v>
      </c>
      <c r="I79" s="316" t="s">
        <v>534</v>
      </c>
      <c r="J79" s="316">
        <v>20</v>
      </c>
      <c r="K79" s="330"/>
    </row>
    <row r="80" s="1" customFormat="1" ht="15" customHeight="1">
      <c r="B80" s="328"/>
      <c r="C80" s="316" t="s">
        <v>535</v>
      </c>
      <c r="D80" s="316"/>
      <c r="E80" s="316"/>
      <c r="F80" s="339" t="s">
        <v>532</v>
      </c>
      <c r="G80" s="340"/>
      <c r="H80" s="316" t="s">
        <v>536</v>
      </c>
      <c r="I80" s="316" t="s">
        <v>534</v>
      </c>
      <c r="J80" s="316">
        <v>120</v>
      </c>
      <c r="K80" s="330"/>
    </row>
    <row r="81" s="1" customFormat="1" ht="15" customHeight="1">
      <c r="B81" s="341"/>
      <c r="C81" s="316" t="s">
        <v>537</v>
      </c>
      <c r="D81" s="316"/>
      <c r="E81" s="316"/>
      <c r="F81" s="339" t="s">
        <v>538</v>
      </c>
      <c r="G81" s="340"/>
      <c r="H81" s="316" t="s">
        <v>539</v>
      </c>
      <c r="I81" s="316" t="s">
        <v>534</v>
      </c>
      <c r="J81" s="316">
        <v>50</v>
      </c>
      <c r="K81" s="330"/>
    </row>
    <row r="82" s="1" customFormat="1" ht="15" customHeight="1">
      <c r="B82" s="341"/>
      <c r="C82" s="316" t="s">
        <v>540</v>
      </c>
      <c r="D82" s="316"/>
      <c r="E82" s="316"/>
      <c r="F82" s="339" t="s">
        <v>532</v>
      </c>
      <c r="G82" s="340"/>
      <c r="H82" s="316" t="s">
        <v>541</v>
      </c>
      <c r="I82" s="316" t="s">
        <v>542</v>
      </c>
      <c r="J82" s="316"/>
      <c r="K82" s="330"/>
    </row>
    <row r="83" s="1" customFormat="1" ht="15" customHeight="1">
      <c r="B83" s="341"/>
      <c r="C83" s="342" t="s">
        <v>543</v>
      </c>
      <c r="D83" s="342"/>
      <c r="E83" s="342"/>
      <c r="F83" s="343" t="s">
        <v>538</v>
      </c>
      <c r="G83" s="342"/>
      <c r="H83" s="342" t="s">
        <v>544</v>
      </c>
      <c r="I83" s="342" t="s">
        <v>534</v>
      </c>
      <c r="J83" s="342">
        <v>15</v>
      </c>
      <c r="K83" s="330"/>
    </row>
    <row r="84" s="1" customFormat="1" ht="15" customHeight="1">
      <c r="B84" s="341"/>
      <c r="C84" s="342" t="s">
        <v>545</v>
      </c>
      <c r="D84" s="342"/>
      <c r="E84" s="342"/>
      <c r="F84" s="343" t="s">
        <v>538</v>
      </c>
      <c r="G84" s="342"/>
      <c r="H84" s="342" t="s">
        <v>546</v>
      </c>
      <c r="I84" s="342" t="s">
        <v>534</v>
      </c>
      <c r="J84" s="342">
        <v>15</v>
      </c>
      <c r="K84" s="330"/>
    </row>
    <row r="85" s="1" customFormat="1" ht="15" customHeight="1">
      <c r="B85" s="341"/>
      <c r="C85" s="342" t="s">
        <v>547</v>
      </c>
      <c r="D85" s="342"/>
      <c r="E85" s="342"/>
      <c r="F85" s="343" t="s">
        <v>538</v>
      </c>
      <c r="G85" s="342"/>
      <c r="H85" s="342" t="s">
        <v>548</v>
      </c>
      <c r="I85" s="342" t="s">
        <v>534</v>
      </c>
      <c r="J85" s="342">
        <v>20</v>
      </c>
      <c r="K85" s="330"/>
    </row>
    <row r="86" s="1" customFormat="1" ht="15" customHeight="1">
      <c r="B86" s="341"/>
      <c r="C86" s="342" t="s">
        <v>549</v>
      </c>
      <c r="D86" s="342"/>
      <c r="E86" s="342"/>
      <c r="F86" s="343" t="s">
        <v>538</v>
      </c>
      <c r="G86" s="342"/>
      <c r="H86" s="342" t="s">
        <v>550</v>
      </c>
      <c r="I86" s="342" t="s">
        <v>534</v>
      </c>
      <c r="J86" s="342">
        <v>20</v>
      </c>
      <c r="K86" s="330"/>
    </row>
    <row r="87" s="1" customFormat="1" ht="15" customHeight="1">
      <c r="B87" s="341"/>
      <c r="C87" s="316" t="s">
        <v>551</v>
      </c>
      <c r="D87" s="316"/>
      <c r="E87" s="316"/>
      <c r="F87" s="339" t="s">
        <v>538</v>
      </c>
      <c r="G87" s="340"/>
      <c r="H87" s="316" t="s">
        <v>552</v>
      </c>
      <c r="I87" s="316" t="s">
        <v>534</v>
      </c>
      <c r="J87" s="316">
        <v>50</v>
      </c>
      <c r="K87" s="330"/>
    </row>
    <row r="88" s="1" customFormat="1" ht="15" customHeight="1">
      <c r="B88" s="341"/>
      <c r="C88" s="316" t="s">
        <v>553</v>
      </c>
      <c r="D88" s="316"/>
      <c r="E88" s="316"/>
      <c r="F88" s="339" t="s">
        <v>538</v>
      </c>
      <c r="G88" s="340"/>
      <c r="H88" s="316" t="s">
        <v>554</v>
      </c>
      <c r="I88" s="316" t="s">
        <v>534</v>
      </c>
      <c r="J88" s="316">
        <v>20</v>
      </c>
      <c r="K88" s="330"/>
    </row>
    <row r="89" s="1" customFormat="1" ht="15" customHeight="1">
      <c r="B89" s="341"/>
      <c r="C89" s="316" t="s">
        <v>555</v>
      </c>
      <c r="D89" s="316"/>
      <c r="E89" s="316"/>
      <c r="F89" s="339" t="s">
        <v>538</v>
      </c>
      <c r="G89" s="340"/>
      <c r="H89" s="316" t="s">
        <v>556</v>
      </c>
      <c r="I89" s="316" t="s">
        <v>534</v>
      </c>
      <c r="J89" s="316">
        <v>20</v>
      </c>
      <c r="K89" s="330"/>
    </row>
    <row r="90" s="1" customFormat="1" ht="15" customHeight="1">
      <c r="B90" s="341"/>
      <c r="C90" s="316" t="s">
        <v>557</v>
      </c>
      <c r="D90" s="316"/>
      <c r="E90" s="316"/>
      <c r="F90" s="339" t="s">
        <v>538</v>
      </c>
      <c r="G90" s="340"/>
      <c r="H90" s="316" t="s">
        <v>558</v>
      </c>
      <c r="I90" s="316" t="s">
        <v>534</v>
      </c>
      <c r="J90" s="316">
        <v>50</v>
      </c>
      <c r="K90" s="330"/>
    </row>
    <row r="91" s="1" customFormat="1" ht="15" customHeight="1">
      <c r="B91" s="341"/>
      <c r="C91" s="316" t="s">
        <v>559</v>
      </c>
      <c r="D91" s="316"/>
      <c r="E91" s="316"/>
      <c r="F91" s="339" t="s">
        <v>538</v>
      </c>
      <c r="G91" s="340"/>
      <c r="H91" s="316" t="s">
        <v>559</v>
      </c>
      <c r="I91" s="316" t="s">
        <v>534</v>
      </c>
      <c r="J91" s="316">
        <v>50</v>
      </c>
      <c r="K91" s="330"/>
    </row>
    <row r="92" s="1" customFormat="1" ht="15" customHeight="1">
      <c r="B92" s="341"/>
      <c r="C92" s="316" t="s">
        <v>560</v>
      </c>
      <c r="D92" s="316"/>
      <c r="E92" s="316"/>
      <c r="F92" s="339" t="s">
        <v>538</v>
      </c>
      <c r="G92" s="340"/>
      <c r="H92" s="316" t="s">
        <v>561</v>
      </c>
      <c r="I92" s="316" t="s">
        <v>534</v>
      </c>
      <c r="J92" s="316">
        <v>255</v>
      </c>
      <c r="K92" s="330"/>
    </row>
    <row r="93" s="1" customFormat="1" ht="15" customHeight="1">
      <c r="B93" s="341"/>
      <c r="C93" s="316" t="s">
        <v>562</v>
      </c>
      <c r="D93" s="316"/>
      <c r="E93" s="316"/>
      <c r="F93" s="339" t="s">
        <v>532</v>
      </c>
      <c r="G93" s="340"/>
      <c r="H93" s="316" t="s">
        <v>563</v>
      </c>
      <c r="I93" s="316" t="s">
        <v>564</v>
      </c>
      <c r="J93" s="316"/>
      <c r="K93" s="330"/>
    </row>
    <row r="94" s="1" customFormat="1" ht="15" customHeight="1">
      <c r="B94" s="341"/>
      <c r="C94" s="316" t="s">
        <v>565</v>
      </c>
      <c r="D94" s="316"/>
      <c r="E94" s="316"/>
      <c r="F94" s="339" t="s">
        <v>532</v>
      </c>
      <c r="G94" s="340"/>
      <c r="H94" s="316" t="s">
        <v>566</v>
      </c>
      <c r="I94" s="316" t="s">
        <v>567</v>
      </c>
      <c r="J94" s="316"/>
      <c r="K94" s="330"/>
    </row>
    <row r="95" s="1" customFormat="1" ht="15" customHeight="1">
      <c r="B95" s="341"/>
      <c r="C95" s="316" t="s">
        <v>568</v>
      </c>
      <c r="D95" s="316"/>
      <c r="E95" s="316"/>
      <c r="F95" s="339" t="s">
        <v>532</v>
      </c>
      <c r="G95" s="340"/>
      <c r="H95" s="316" t="s">
        <v>568</v>
      </c>
      <c r="I95" s="316" t="s">
        <v>567</v>
      </c>
      <c r="J95" s="316"/>
      <c r="K95" s="330"/>
    </row>
    <row r="96" s="1" customFormat="1" ht="15" customHeight="1">
      <c r="B96" s="341"/>
      <c r="C96" s="316" t="s">
        <v>38</v>
      </c>
      <c r="D96" s="316"/>
      <c r="E96" s="316"/>
      <c r="F96" s="339" t="s">
        <v>532</v>
      </c>
      <c r="G96" s="340"/>
      <c r="H96" s="316" t="s">
        <v>569</v>
      </c>
      <c r="I96" s="316" t="s">
        <v>567</v>
      </c>
      <c r="J96" s="316"/>
      <c r="K96" s="330"/>
    </row>
    <row r="97" s="1" customFormat="1" ht="15" customHeight="1">
      <c r="B97" s="341"/>
      <c r="C97" s="316" t="s">
        <v>48</v>
      </c>
      <c r="D97" s="316"/>
      <c r="E97" s="316"/>
      <c r="F97" s="339" t="s">
        <v>532</v>
      </c>
      <c r="G97" s="340"/>
      <c r="H97" s="316" t="s">
        <v>570</v>
      </c>
      <c r="I97" s="316" t="s">
        <v>567</v>
      </c>
      <c r="J97" s="316"/>
      <c r="K97" s="330"/>
    </row>
    <row r="98" s="1" customFormat="1" ht="15" customHeight="1">
      <c r="B98" s="344"/>
      <c r="C98" s="345"/>
      <c r="D98" s="345"/>
      <c r="E98" s="345"/>
      <c r="F98" s="345"/>
      <c r="G98" s="345"/>
      <c r="H98" s="345"/>
      <c r="I98" s="345"/>
      <c r="J98" s="345"/>
      <c r="K98" s="346"/>
    </row>
    <row r="99" s="1" customFormat="1" ht="18.75" customHeight="1">
      <c r="B99" s="347"/>
      <c r="C99" s="348"/>
      <c r="D99" s="348"/>
      <c r="E99" s="348"/>
      <c r="F99" s="348"/>
      <c r="G99" s="348"/>
      <c r="H99" s="348"/>
      <c r="I99" s="348"/>
      <c r="J99" s="348"/>
      <c r="K99" s="347"/>
    </row>
    <row r="100" s="1" customFormat="1" ht="18.75" customHeight="1">
      <c r="B100" s="324"/>
      <c r="C100" s="324"/>
      <c r="D100" s="324"/>
      <c r="E100" s="324"/>
      <c r="F100" s="324"/>
      <c r="G100" s="324"/>
      <c r="H100" s="324"/>
      <c r="I100" s="324"/>
      <c r="J100" s="324"/>
      <c r="K100" s="324"/>
    </row>
    <row r="101" s="1" customFormat="1" ht="7.5" customHeight="1">
      <c r="B101" s="325"/>
      <c r="C101" s="326"/>
      <c r="D101" s="326"/>
      <c r="E101" s="326"/>
      <c r="F101" s="326"/>
      <c r="G101" s="326"/>
      <c r="H101" s="326"/>
      <c r="I101" s="326"/>
      <c r="J101" s="326"/>
      <c r="K101" s="327"/>
    </row>
    <row r="102" s="1" customFormat="1" ht="45" customHeight="1">
      <c r="B102" s="328"/>
      <c r="C102" s="329" t="s">
        <v>571</v>
      </c>
      <c r="D102" s="329"/>
      <c r="E102" s="329"/>
      <c r="F102" s="329"/>
      <c r="G102" s="329"/>
      <c r="H102" s="329"/>
      <c r="I102" s="329"/>
      <c r="J102" s="329"/>
      <c r="K102" s="330"/>
    </row>
    <row r="103" s="1" customFormat="1" ht="17.25" customHeight="1">
      <c r="B103" s="328"/>
      <c r="C103" s="331" t="s">
        <v>526</v>
      </c>
      <c r="D103" s="331"/>
      <c r="E103" s="331"/>
      <c r="F103" s="331" t="s">
        <v>527</v>
      </c>
      <c r="G103" s="332"/>
      <c r="H103" s="331" t="s">
        <v>54</v>
      </c>
      <c r="I103" s="331" t="s">
        <v>57</v>
      </c>
      <c r="J103" s="331" t="s">
        <v>528</v>
      </c>
      <c r="K103" s="330"/>
    </row>
    <row r="104" s="1" customFormat="1" ht="17.25" customHeight="1">
      <c r="B104" s="328"/>
      <c r="C104" s="333" t="s">
        <v>529</v>
      </c>
      <c r="D104" s="333"/>
      <c r="E104" s="333"/>
      <c r="F104" s="334" t="s">
        <v>530</v>
      </c>
      <c r="G104" s="335"/>
      <c r="H104" s="333"/>
      <c r="I104" s="333"/>
      <c r="J104" s="333" t="s">
        <v>531</v>
      </c>
      <c r="K104" s="330"/>
    </row>
    <row r="105" s="1" customFormat="1" ht="5.25" customHeight="1">
      <c r="B105" s="328"/>
      <c r="C105" s="331"/>
      <c r="D105" s="331"/>
      <c r="E105" s="331"/>
      <c r="F105" s="331"/>
      <c r="G105" s="349"/>
      <c r="H105" s="331"/>
      <c r="I105" s="331"/>
      <c r="J105" s="331"/>
      <c r="K105" s="330"/>
    </row>
    <row r="106" s="1" customFormat="1" ht="15" customHeight="1">
      <c r="B106" s="328"/>
      <c r="C106" s="316" t="s">
        <v>53</v>
      </c>
      <c r="D106" s="338"/>
      <c r="E106" s="338"/>
      <c r="F106" s="339" t="s">
        <v>532</v>
      </c>
      <c r="G106" s="316"/>
      <c r="H106" s="316" t="s">
        <v>572</v>
      </c>
      <c r="I106" s="316" t="s">
        <v>534</v>
      </c>
      <c r="J106" s="316">
        <v>20</v>
      </c>
      <c r="K106" s="330"/>
    </row>
    <row r="107" s="1" customFormat="1" ht="15" customHeight="1">
      <c r="B107" s="328"/>
      <c r="C107" s="316" t="s">
        <v>535</v>
      </c>
      <c r="D107" s="316"/>
      <c r="E107" s="316"/>
      <c r="F107" s="339" t="s">
        <v>532</v>
      </c>
      <c r="G107" s="316"/>
      <c r="H107" s="316" t="s">
        <v>572</v>
      </c>
      <c r="I107" s="316" t="s">
        <v>534</v>
      </c>
      <c r="J107" s="316">
        <v>120</v>
      </c>
      <c r="K107" s="330"/>
    </row>
    <row r="108" s="1" customFormat="1" ht="15" customHeight="1">
      <c r="B108" s="341"/>
      <c r="C108" s="316" t="s">
        <v>537</v>
      </c>
      <c r="D108" s="316"/>
      <c r="E108" s="316"/>
      <c r="F108" s="339" t="s">
        <v>538</v>
      </c>
      <c r="G108" s="316"/>
      <c r="H108" s="316" t="s">
        <v>572</v>
      </c>
      <c r="I108" s="316" t="s">
        <v>534</v>
      </c>
      <c r="J108" s="316">
        <v>50</v>
      </c>
      <c r="K108" s="330"/>
    </row>
    <row r="109" s="1" customFormat="1" ht="15" customHeight="1">
      <c r="B109" s="341"/>
      <c r="C109" s="316" t="s">
        <v>540</v>
      </c>
      <c r="D109" s="316"/>
      <c r="E109" s="316"/>
      <c r="F109" s="339" t="s">
        <v>532</v>
      </c>
      <c r="G109" s="316"/>
      <c r="H109" s="316" t="s">
        <v>572</v>
      </c>
      <c r="I109" s="316" t="s">
        <v>542</v>
      </c>
      <c r="J109" s="316"/>
      <c r="K109" s="330"/>
    </row>
    <row r="110" s="1" customFormat="1" ht="15" customHeight="1">
      <c r="B110" s="341"/>
      <c r="C110" s="316" t="s">
        <v>551</v>
      </c>
      <c r="D110" s="316"/>
      <c r="E110" s="316"/>
      <c r="F110" s="339" t="s">
        <v>538</v>
      </c>
      <c r="G110" s="316"/>
      <c r="H110" s="316" t="s">
        <v>572</v>
      </c>
      <c r="I110" s="316" t="s">
        <v>534</v>
      </c>
      <c r="J110" s="316">
        <v>50</v>
      </c>
      <c r="K110" s="330"/>
    </row>
    <row r="111" s="1" customFormat="1" ht="15" customHeight="1">
      <c r="B111" s="341"/>
      <c r="C111" s="316" t="s">
        <v>559</v>
      </c>
      <c r="D111" s="316"/>
      <c r="E111" s="316"/>
      <c r="F111" s="339" t="s">
        <v>538</v>
      </c>
      <c r="G111" s="316"/>
      <c r="H111" s="316" t="s">
        <v>572</v>
      </c>
      <c r="I111" s="316" t="s">
        <v>534</v>
      </c>
      <c r="J111" s="316">
        <v>50</v>
      </c>
      <c r="K111" s="330"/>
    </row>
    <row r="112" s="1" customFormat="1" ht="15" customHeight="1">
      <c r="B112" s="341"/>
      <c r="C112" s="316" t="s">
        <v>557</v>
      </c>
      <c r="D112" s="316"/>
      <c r="E112" s="316"/>
      <c r="F112" s="339" t="s">
        <v>538</v>
      </c>
      <c r="G112" s="316"/>
      <c r="H112" s="316" t="s">
        <v>572</v>
      </c>
      <c r="I112" s="316" t="s">
        <v>534</v>
      </c>
      <c r="J112" s="316">
        <v>50</v>
      </c>
      <c r="K112" s="330"/>
    </row>
    <row r="113" s="1" customFormat="1" ht="15" customHeight="1">
      <c r="B113" s="341"/>
      <c r="C113" s="316" t="s">
        <v>53</v>
      </c>
      <c r="D113" s="316"/>
      <c r="E113" s="316"/>
      <c r="F113" s="339" t="s">
        <v>532</v>
      </c>
      <c r="G113" s="316"/>
      <c r="H113" s="316" t="s">
        <v>573</v>
      </c>
      <c r="I113" s="316" t="s">
        <v>534</v>
      </c>
      <c r="J113" s="316">
        <v>20</v>
      </c>
      <c r="K113" s="330"/>
    </row>
    <row r="114" s="1" customFormat="1" ht="15" customHeight="1">
      <c r="B114" s="341"/>
      <c r="C114" s="316" t="s">
        <v>574</v>
      </c>
      <c r="D114" s="316"/>
      <c r="E114" s="316"/>
      <c r="F114" s="339" t="s">
        <v>532</v>
      </c>
      <c r="G114" s="316"/>
      <c r="H114" s="316" t="s">
        <v>575</v>
      </c>
      <c r="I114" s="316" t="s">
        <v>534</v>
      </c>
      <c r="J114" s="316">
        <v>120</v>
      </c>
      <c r="K114" s="330"/>
    </row>
    <row r="115" s="1" customFormat="1" ht="15" customHeight="1">
      <c r="B115" s="341"/>
      <c r="C115" s="316" t="s">
        <v>38</v>
      </c>
      <c r="D115" s="316"/>
      <c r="E115" s="316"/>
      <c r="F115" s="339" t="s">
        <v>532</v>
      </c>
      <c r="G115" s="316"/>
      <c r="H115" s="316" t="s">
        <v>576</v>
      </c>
      <c r="I115" s="316" t="s">
        <v>567</v>
      </c>
      <c r="J115" s="316"/>
      <c r="K115" s="330"/>
    </row>
    <row r="116" s="1" customFormat="1" ht="15" customHeight="1">
      <c r="B116" s="341"/>
      <c r="C116" s="316" t="s">
        <v>48</v>
      </c>
      <c r="D116" s="316"/>
      <c r="E116" s="316"/>
      <c r="F116" s="339" t="s">
        <v>532</v>
      </c>
      <c r="G116" s="316"/>
      <c r="H116" s="316" t="s">
        <v>577</v>
      </c>
      <c r="I116" s="316" t="s">
        <v>567</v>
      </c>
      <c r="J116" s="316"/>
      <c r="K116" s="330"/>
    </row>
    <row r="117" s="1" customFormat="1" ht="15" customHeight="1">
      <c r="B117" s="341"/>
      <c r="C117" s="316" t="s">
        <v>57</v>
      </c>
      <c r="D117" s="316"/>
      <c r="E117" s="316"/>
      <c r="F117" s="339" t="s">
        <v>532</v>
      </c>
      <c r="G117" s="316"/>
      <c r="H117" s="316" t="s">
        <v>578</v>
      </c>
      <c r="I117" s="316" t="s">
        <v>579</v>
      </c>
      <c r="J117" s="316"/>
      <c r="K117" s="330"/>
    </row>
    <row r="118" s="1" customFormat="1" ht="15" customHeight="1">
      <c r="B118" s="344"/>
      <c r="C118" s="350"/>
      <c r="D118" s="350"/>
      <c r="E118" s="350"/>
      <c r="F118" s="350"/>
      <c r="G118" s="350"/>
      <c r="H118" s="350"/>
      <c r="I118" s="350"/>
      <c r="J118" s="350"/>
      <c r="K118" s="346"/>
    </row>
    <row r="119" s="1" customFormat="1" ht="18.75" customHeight="1">
      <c r="B119" s="351"/>
      <c r="C119" s="352"/>
      <c r="D119" s="352"/>
      <c r="E119" s="352"/>
      <c r="F119" s="353"/>
      <c r="G119" s="352"/>
      <c r="H119" s="352"/>
      <c r="I119" s="352"/>
      <c r="J119" s="352"/>
      <c r="K119" s="351"/>
    </row>
    <row r="120" s="1" customFormat="1" ht="18.75" customHeight="1">
      <c r="B120" s="324"/>
      <c r="C120" s="324"/>
      <c r="D120" s="324"/>
      <c r="E120" s="324"/>
      <c r="F120" s="324"/>
      <c r="G120" s="324"/>
      <c r="H120" s="324"/>
      <c r="I120" s="324"/>
      <c r="J120" s="324"/>
      <c r="K120" s="324"/>
    </row>
    <row r="121" s="1" customFormat="1" ht="7.5" customHeight="1">
      <c r="B121" s="354"/>
      <c r="C121" s="355"/>
      <c r="D121" s="355"/>
      <c r="E121" s="355"/>
      <c r="F121" s="355"/>
      <c r="G121" s="355"/>
      <c r="H121" s="355"/>
      <c r="I121" s="355"/>
      <c r="J121" s="355"/>
      <c r="K121" s="356"/>
    </row>
    <row r="122" s="1" customFormat="1" ht="45" customHeight="1">
      <c r="B122" s="357"/>
      <c r="C122" s="307" t="s">
        <v>580</v>
      </c>
      <c r="D122" s="307"/>
      <c r="E122" s="307"/>
      <c r="F122" s="307"/>
      <c r="G122" s="307"/>
      <c r="H122" s="307"/>
      <c r="I122" s="307"/>
      <c r="J122" s="307"/>
      <c r="K122" s="358"/>
    </row>
    <row r="123" s="1" customFormat="1" ht="17.25" customHeight="1">
      <c r="B123" s="359"/>
      <c r="C123" s="331" t="s">
        <v>526</v>
      </c>
      <c r="D123" s="331"/>
      <c r="E123" s="331"/>
      <c r="F123" s="331" t="s">
        <v>527</v>
      </c>
      <c r="G123" s="332"/>
      <c r="H123" s="331" t="s">
        <v>54</v>
      </c>
      <c r="I123" s="331" t="s">
        <v>57</v>
      </c>
      <c r="J123" s="331" t="s">
        <v>528</v>
      </c>
      <c r="K123" s="360"/>
    </row>
    <row r="124" s="1" customFormat="1" ht="17.25" customHeight="1">
      <c r="B124" s="359"/>
      <c r="C124" s="333" t="s">
        <v>529</v>
      </c>
      <c r="D124" s="333"/>
      <c r="E124" s="333"/>
      <c r="F124" s="334" t="s">
        <v>530</v>
      </c>
      <c r="G124" s="335"/>
      <c r="H124" s="333"/>
      <c r="I124" s="333"/>
      <c r="J124" s="333" t="s">
        <v>531</v>
      </c>
      <c r="K124" s="360"/>
    </row>
    <row r="125" s="1" customFormat="1" ht="5.25" customHeight="1">
      <c r="B125" s="361"/>
      <c r="C125" s="336"/>
      <c r="D125" s="336"/>
      <c r="E125" s="336"/>
      <c r="F125" s="336"/>
      <c r="G125" s="362"/>
      <c r="H125" s="336"/>
      <c r="I125" s="336"/>
      <c r="J125" s="336"/>
      <c r="K125" s="363"/>
    </row>
    <row r="126" s="1" customFormat="1" ht="15" customHeight="1">
      <c r="B126" s="361"/>
      <c r="C126" s="316" t="s">
        <v>535</v>
      </c>
      <c r="D126" s="338"/>
      <c r="E126" s="338"/>
      <c r="F126" s="339" t="s">
        <v>532</v>
      </c>
      <c r="G126" s="316"/>
      <c r="H126" s="316" t="s">
        <v>572</v>
      </c>
      <c r="I126" s="316" t="s">
        <v>534</v>
      </c>
      <c r="J126" s="316">
        <v>120</v>
      </c>
      <c r="K126" s="364"/>
    </row>
    <row r="127" s="1" customFormat="1" ht="15" customHeight="1">
      <c r="B127" s="361"/>
      <c r="C127" s="316" t="s">
        <v>581</v>
      </c>
      <c r="D127" s="316"/>
      <c r="E127" s="316"/>
      <c r="F127" s="339" t="s">
        <v>532</v>
      </c>
      <c r="G127" s="316"/>
      <c r="H127" s="316" t="s">
        <v>582</v>
      </c>
      <c r="I127" s="316" t="s">
        <v>534</v>
      </c>
      <c r="J127" s="316" t="s">
        <v>583</v>
      </c>
      <c r="K127" s="364"/>
    </row>
    <row r="128" s="1" customFormat="1" ht="15" customHeight="1">
      <c r="B128" s="361"/>
      <c r="C128" s="316" t="s">
        <v>85</v>
      </c>
      <c r="D128" s="316"/>
      <c r="E128" s="316"/>
      <c r="F128" s="339" t="s">
        <v>532</v>
      </c>
      <c r="G128" s="316"/>
      <c r="H128" s="316" t="s">
        <v>584</v>
      </c>
      <c r="I128" s="316" t="s">
        <v>534</v>
      </c>
      <c r="J128" s="316" t="s">
        <v>583</v>
      </c>
      <c r="K128" s="364"/>
    </row>
    <row r="129" s="1" customFormat="1" ht="15" customHeight="1">
      <c r="B129" s="361"/>
      <c r="C129" s="316" t="s">
        <v>543</v>
      </c>
      <c r="D129" s="316"/>
      <c r="E129" s="316"/>
      <c r="F129" s="339" t="s">
        <v>538</v>
      </c>
      <c r="G129" s="316"/>
      <c r="H129" s="316" t="s">
        <v>544</v>
      </c>
      <c r="I129" s="316" t="s">
        <v>534</v>
      </c>
      <c r="J129" s="316">
        <v>15</v>
      </c>
      <c r="K129" s="364"/>
    </row>
    <row r="130" s="1" customFormat="1" ht="15" customHeight="1">
      <c r="B130" s="361"/>
      <c r="C130" s="342" t="s">
        <v>545</v>
      </c>
      <c r="D130" s="342"/>
      <c r="E130" s="342"/>
      <c r="F130" s="343" t="s">
        <v>538</v>
      </c>
      <c r="G130" s="342"/>
      <c r="H130" s="342" t="s">
        <v>546</v>
      </c>
      <c r="I130" s="342" t="s">
        <v>534</v>
      </c>
      <c r="J130" s="342">
        <v>15</v>
      </c>
      <c r="K130" s="364"/>
    </row>
    <row r="131" s="1" customFormat="1" ht="15" customHeight="1">
      <c r="B131" s="361"/>
      <c r="C131" s="342" t="s">
        <v>547</v>
      </c>
      <c r="D131" s="342"/>
      <c r="E131" s="342"/>
      <c r="F131" s="343" t="s">
        <v>538</v>
      </c>
      <c r="G131" s="342"/>
      <c r="H131" s="342" t="s">
        <v>548</v>
      </c>
      <c r="I131" s="342" t="s">
        <v>534</v>
      </c>
      <c r="J131" s="342">
        <v>20</v>
      </c>
      <c r="K131" s="364"/>
    </row>
    <row r="132" s="1" customFormat="1" ht="15" customHeight="1">
      <c r="B132" s="361"/>
      <c r="C132" s="342" t="s">
        <v>549</v>
      </c>
      <c r="D132" s="342"/>
      <c r="E132" s="342"/>
      <c r="F132" s="343" t="s">
        <v>538</v>
      </c>
      <c r="G132" s="342"/>
      <c r="H132" s="342" t="s">
        <v>550</v>
      </c>
      <c r="I132" s="342" t="s">
        <v>534</v>
      </c>
      <c r="J132" s="342">
        <v>20</v>
      </c>
      <c r="K132" s="364"/>
    </row>
    <row r="133" s="1" customFormat="1" ht="15" customHeight="1">
      <c r="B133" s="361"/>
      <c r="C133" s="316" t="s">
        <v>537</v>
      </c>
      <c r="D133" s="316"/>
      <c r="E133" s="316"/>
      <c r="F133" s="339" t="s">
        <v>538</v>
      </c>
      <c r="G133" s="316"/>
      <c r="H133" s="316" t="s">
        <v>572</v>
      </c>
      <c r="I133" s="316" t="s">
        <v>534</v>
      </c>
      <c r="J133" s="316">
        <v>50</v>
      </c>
      <c r="K133" s="364"/>
    </row>
    <row r="134" s="1" customFormat="1" ht="15" customHeight="1">
      <c r="B134" s="361"/>
      <c r="C134" s="316" t="s">
        <v>551</v>
      </c>
      <c r="D134" s="316"/>
      <c r="E134" s="316"/>
      <c r="F134" s="339" t="s">
        <v>538</v>
      </c>
      <c r="G134" s="316"/>
      <c r="H134" s="316" t="s">
        <v>572</v>
      </c>
      <c r="I134" s="316" t="s">
        <v>534</v>
      </c>
      <c r="J134" s="316">
        <v>50</v>
      </c>
      <c r="K134" s="364"/>
    </row>
    <row r="135" s="1" customFormat="1" ht="15" customHeight="1">
      <c r="B135" s="361"/>
      <c r="C135" s="316" t="s">
        <v>557</v>
      </c>
      <c r="D135" s="316"/>
      <c r="E135" s="316"/>
      <c r="F135" s="339" t="s">
        <v>538</v>
      </c>
      <c r="G135" s="316"/>
      <c r="H135" s="316" t="s">
        <v>572</v>
      </c>
      <c r="I135" s="316" t="s">
        <v>534</v>
      </c>
      <c r="J135" s="316">
        <v>50</v>
      </c>
      <c r="K135" s="364"/>
    </row>
    <row r="136" s="1" customFormat="1" ht="15" customHeight="1">
      <c r="B136" s="361"/>
      <c r="C136" s="316" t="s">
        <v>559</v>
      </c>
      <c r="D136" s="316"/>
      <c r="E136" s="316"/>
      <c r="F136" s="339" t="s">
        <v>538</v>
      </c>
      <c r="G136" s="316"/>
      <c r="H136" s="316" t="s">
        <v>572</v>
      </c>
      <c r="I136" s="316" t="s">
        <v>534</v>
      </c>
      <c r="J136" s="316">
        <v>50</v>
      </c>
      <c r="K136" s="364"/>
    </row>
    <row r="137" s="1" customFormat="1" ht="15" customHeight="1">
      <c r="B137" s="361"/>
      <c r="C137" s="316" t="s">
        <v>560</v>
      </c>
      <c r="D137" s="316"/>
      <c r="E137" s="316"/>
      <c r="F137" s="339" t="s">
        <v>538</v>
      </c>
      <c r="G137" s="316"/>
      <c r="H137" s="316" t="s">
        <v>585</v>
      </c>
      <c r="I137" s="316" t="s">
        <v>534</v>
      </c>
      <c r="J137" s="316">
        <v>255</v>
      </c>
      <c r="K137" s="364"/>
    </row>
    <row r="138" s="1" customFormat="1" ht="15" customHeight="1">
      <c r="B138" s="361"/>
      <c r="C138" s="316" t="s">
        <v>562</v>
      </c>
      <c r="D138" s="316"/>
      <c r="E138" s="316"/>
      <c r="F138" s="339" t="s">
        <v>532</v>
      </c>
      <c r="G138" s="316"/>
      <c r="H138" s="316" t="s">
        <v>586</v>
      </c>
      <c r="I138" s="316" t="s">
        <v>564</v>
      </c>
      <c r="J138" s="316"/>
      <c r="K138" s="364"/>
    </row>
    <row r="139" s="1" customFormat="1" ht="15" customHeight="1">
      <c r="B139" s="361"/>
      <c r="C139" s="316" t="s">
        <v>565</v>
      </c>
      <c r="D139" s="316"/>
      <c r="E139" s="316"/>
      <c r="F139" s="339" t="s">
        <v>532</v>
      </c>
      <c r="G139" s="316"/>
      <c r="H139" s="316" t="s">
        <v>587</v>
      </c>
      <c r="I139" s="316" t="s">
        <v>567</v>
      </c>
      <c r="J139" s="316"/>
      <c r="K139" s="364"/>
    </row>
    <row r="140" s="1" customFormat="1" ht="15" customHeight="1">
      <c r="B140" s="361"/>
      <c r="C140" s="316" t="s">
        <v>568</v>
      </c>
      <c r="D140" s="316"/>
      <c r="E140" s="316"/>
      <c r="F140" s="339" t="s">
        <v>532</v>
      </c>
      <c r="G140" s="316"/>
      <c r="H140" s="316" t="s">
        <v>568</v>
      </c>
      <c r="I140" s="316" t="s">
        <v>567</v>
      </c>
      <c r="J140" s="316"/>
      <c r="K140" s="364"/>
    </row>
    <row r="141" s="1" customFormat="1" ht="15" customHeight="1">
      <c r="B141" s="361"/>
      <c r="C141" s="316" t="s">
        <v>38</v>
      </c>
      <c r="D141" s="316"/>
      <c r="E141" s="316"/>
      <c r="F141" s="339" t="s">
        <v>532</v>
      </c>
      <c r="G141" s="316"/>
      <c r="H141" s="316" t="s">
        <v>588</v>
      </c>
      <c r="I141" s="316" t="s">
        <v>567</v>
      </c>
      <c r="J141" s="316"/>
      <c r="K141" s="364"/>
    </row>
    <row r="142" s="1" customFormat="1" ht="15" customHeight="1">
      <c r="B142" s="361"/>
      <c r="C142" s="316" t="s">
        <v>589</v>
      </c>
      <c r="D142" s="316"/>
      <c r="E142" s="316"/>
      <c r="F142" s="339" t="s">
        <v>532</v>
      </c>
      <c r="G142" s="316"/>
      <c r="H142" s="316" t="s">
        <v>590</v>
      </c>
      <c r="I142" s="316" t="s">
        <v>567</v>
      </c>
      <c r="J142" s="316"/>
      <c r="K142" s="364"/>
    </row>
    <row r="143" s="1" customFormat="1" ht="15" customHeight="1">
      <c r="B143" s="365"/>
      <c r="C143" s="366"/>
      <c r="D143" s="366"/>
      <c r="E143" s="366"/>
      <c r="F143" s="366"/>
      <c r="G143" s="366"/>
      <c r="H143" s="366"/>
      <c r="I143" s="366"/>
      <c r="J143" s="366"/>
      <c r="K143" s="367"/>
    </row>
    <row r="144" s="1" customFormat="1" ht="18.75" customHeight="1">
      <c r="B144" s="352"/>
      <c r="C144" s="352"/>
      <c r="D144" s="352"/>
      <c r="E144" s="352"/>
      <c r="F144" s="353"/>
      <c r="G144" s="352"/>
      <c r="H144" s="352"/>
      <c r="I144" s="352"/>
      <c r="J144" s="352"/>
      <c r="K144" s="352"/>
    </row>
    <row r="145" s="1" customFormat="1" ht="18.75" customHeight="1"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</row>
    <row r="146" s="1" customFormat="1" ht="7.5" customHeight="1">
      <c r="B146" s="325"/>
      <c r="C146" s="326"/>
      <c r="D146" s="326"/>
      <c r="E146" s="326"/>
      <c r="F146" s="326"/>
      <c r="G146" s="326"/>
      <c r="H146" s="326"/>
      <c r="I146" s="326"/>
      <c r="J146" s="326"/>
      <c r="K146" s="327"/>
    </row>
    <row r="147" s="1" customFormat="1" ht="45" customHeight="1">
      <c r="B147" s="328"/>
      <c r="C147" s="329" t="s">
        <v>591</v>
      </c>
      <c r="D147" s="329"/>
      <c r="E147" s="329"/>
      <c r="F147" s="329"/>
      <c r="G147" s="329"/>
      <c r="H147" s="329"/>
      <c r="I147" s="329"/>
      <c r="J147" s="329"/>
      <c r="K147" s="330"/>
    </row>
    <row r="148" s="1" customFormat="1" ht="17.25" customHeight="1">
      <c r="B148" s="328"/>
      <c r="C148" s="331" t="s">
        <v>526</v>
      </c>
      <c r="D148" s="331"/>
      <c r="E148" s="331"/>
      <c r="F148" s="331" t="s">
        <v>527</v>
      </c>
      <c r="G148" s="332"/>
      <c r="H148" s="331" t="s">
        <v>54</v>
      </c>
      <c r="I148" s="331" t="s">
        <v>57</v>
      </c>
      <c r="J148" s="331" t="s">
        <v>528</v>
      </c>
      <c r="K148" s="330"/>
    </row>
    <row r="149" s="1" customFormat="1" ht="17.25" customHeight="1">
      <c r="B149" s="328"/>
      <c r="C149" s="333" t="s">
        <v>529</v>
      </c>
      <c r="D149" s="333"/>
      <c r="E149" s="333"/>
      <c r="F149" s="334" t="s">
        <v>530</v>
      </c>
      <c r="G149" s="335"/>
      <c r="H149" s="333"/>
      <c r="I149" s="333"/>
      <c r="J149" s="333" t="s">
        <v>531</v>
      </c>
      <c r="K149" s="330"/>
    </row>
    <row r="150" s="1" customFormat="1" ht="5.25" customHeight="1">
      <c r="B150" s="341"/>
      <c r="C150" s="336"/>
      <c r="D150" s="336"/>
      <c r="E150" s="336"/>
      <c r="F150" s="336"/>
      <c r="G150" s="337"/>
      <c r="H150" s="336"/>
      <c r="I150" s="336"/>
      <c r="J150" s="336"/>
      <c r="K150" s="364"/>
    </row>
    <row r="151" s="1" customFormat="1" ht="15" customHeight="1">
      <c r="B151" s="341"/>
      <c r="C151" s="368" t="s">
        <v>535</v>
      </c>
      <c r="D151" s="316"/>
      <c r="E151" s="316"/>
      <c r="F151" s="369" t="s">
        <v>532</v>
      </c>
      <c r="G151" s="316"/>
      <c r="H151" s="368" t="s">
        <v>572</v>
      </c>
      <c r="I151" s="368" t="s">
        <v>534</v>
      </c>
      <c r="J151" s="368">
        <v>120</v>
      </c>
      <c r="K151" s="364"/>
    </row>
    <row r="152" s="1" customFormat="1" ht="15" customHeight="1">
      <c r="B152" s="341"/>
      <c r="C152" s="368" t="s">
        <v>581</v>
      </c>
      <c r="D152" s="316"/>
      <c r="E152" s="316"/>
      <c r="F152" s="369" t="s">
        <v>532</v>
      </c>
      <c r="G152" s="316"/>
      <c r="H152" s="368" t="s">
        <v>592</v>
      </c>
      <c r="I152" s="368" t="s">
        <v>534</v>
      </c>
      <c r="J152" s="368" t="s">
        <v>583</v>
      </c>
      <c r="K152" s="364"/>
    </row>
    <row r="153" s="1" customFormat="1" ht="15" customHeight="1">
      <c r="B153" s="341"/>
      <c r="C153" s="368" t="s">
        <v>85</v>
      </c>
      <c r="D153" s="316"/>
      <c r="E153" s="316"/>
      <c r="F153" s="369" t="s">
        <v>532</v>
      </c>
      <c r="G153" s="316"/>
      <c r="H153" s="368" t="s">
        <v>593</v>
      </c>
      <c r="I153" s="368" t="s">
        <v>534</v>
      </c>
      <c r="J153" s="368" t="s">
        <v>583</v>
      </c>
      <c r="K153" s="364"/>
    </row>
    <row r="154" s="1" customFormat="1" ht="15" customHeight="1">
      <c r="B154" s="341"/>
      <c r="C154" s="368" t="s">
        <v>537</v>
      </c>
      <c r="D154" s="316"/>
      <c r="E154" s="316"/>
      <c r="F154" s="369" t="s">
        <v>538</v>
      </c>
      <c r="G154" s="316"/>
      <c r="H154" s="368" t="s">
        <v>572</v>
      </c>
      <c r="I154" s="368" t="s">
        <v>534</v>
      </c>
      <c r="J154" s="368">
        <v>50</v>
      </c>
      <c r="K154" s="364"/>
    </row>
    <row r="155" s="1" customFormat="1" ht="15" customHeight="1">
      <c r="B155" s="341"/>
      <c r="C155" s="368" t="s">
        <v>540</v>
      </c>
      <c r="D155" s="316"/>
      <c r="E155" s="316"/>
      <c r="F155" s="369" t="s">
        <v>532</v>
      </c>
      <c r="G155" s="316"/>
      <c r="H155" s="368" t="s">
        <v>572</v>
      </c>
      <c r="I155" s="368" t="s">
        <v>542</v>
      </c>
      <c r="J155" s="368"/>
      <c r="K155" s="364"/>
    </row>
    <row r="156" s="1" customFormat="1" ht="15" customHeight="1">
      <c r="B156" s="341"/>
      <c r="C156" s="368" t="s">
        <v>551</v>
      </c>
      <c r="D156" s="316"/>
      <c r="E156" s="316"/>
      <c r="F156" s="369" t="s">
        <v>538</v>
      </c>
      <c r="G156" s="316"/>
      <c r="H156" s="368" t="s">
        <v>572</v>
      </c>
      <c r="I156" s="368" t="s">
        <v>534</v>
      </c>
      <c r="J156" s="368">
        <v>50</v>
      </c>
      <c r="K156" s="364"/>
    </row>
    <row r="157" s="1" customFormat="1" ht="15" customHeight="1">
      <c r="B157" s="341"/>
      <c r="C157" s="368" t="s">
        <v>559</v>
      </c>
      <c r="D157" s="316"/>
      <c r="E157" s="316"/>
      <c r="F157" s="369" t="s">
        <v>538</v>
      </c>
      <c r="G157" s="316"/>
      <c r="H157" s="368" t="s">
        <v>572</v>
      </c>
      <c r="I157" s="368" t="s">
        <v>534</v>
      </c>
      <c r="J157" s="368">
        <v>50</v>
      </c>
      <c r="K157" s="364"/>
    </row>
    <row r="158" s="1" customFormat="1" ht="15" customHeight="1">
      <c r="B158" s="341"/>
      <c r="C158" s="368" t="s">
        <v>557</v>
      </c>
      <c r="D158" s="316"/>
      <c r="E158" s="316"/>
      <c r="F158" s="369" t="s">
        <v>538</v>
      </c>
      <c r="G158" s="316"/>
      <c r="H158" s="368" t="s">
        <v>572</v>
      </c>
      <c r="I158" s="368" t="s">
        <v>534</v>
      </c>
      <c r="J158" s="368">
        <v>50</v>
      </c>
      <c r="K158" s="364"/>
    </row>
    <row r="159" s="1" customFormat="1" ht="15" customHeight="1">
      <c r="B159" s="341"/>
      <c r="C159" s="368" t="s">
        <v>118</v>
      </c>
      <c r="D159" s="316"/>
      <c r="E159" s="316"/>
      <c r="F159" s="369" t="s">
        <v>532</v>
      </c>
      <c r="G159" s="316"/>
      <c r="H159" s="368" t="s">
        <v>594</v>
      </c>
      <c r="I159" s="368" t="s">
        <v>534</v>
      </c>
      <c r="J159" s="368" t="s">
        <v>595</v>
      </c>
      <c r="K159" s="364"/>
    </row>
    <row r="160" s="1" customFormat="1" ht="15" customHeight="1">
      <c r="B160" s="341"/>
      <c r="C160" s="368" t="s">
        <v>596</v>
      </c>
      <c r="D160" s="316"/>
      <c r="E160" s="316"/>
      <c r="F160" s="369" t="s">
        <v>532</v>
      </c>
      <c r="G160" s="316"/>
      <c r="H160" s="368" t="s">
        <v>597</v>
      </c>
      <c r="I160" s="368" t="s">
        <v>567</v>
      </c>
      <c r="J160" s="368"/>
      <c r="K160" s="364"/>
    </row>
    <row r="161" s="1" customFormat="1" ht="15" customHeight="1">
      <c r="B161" s="370"/>
      <c r="C161" s="350"/>
      <c r="D161" s="350"/>
      <c r="E161" s="350"/>
      <c r="F161" s="350"/>
      <c r="G161" s="350"/>
      <c r="H161" s="350"/>
      <c r="I161" s="350"/>
      <c r="J161" s="350"/>
      <c r="K161" s="371"/>
    </row>
    <row r="162" s="1" customFormat="1" ht="18.75" customHeight="1">
      <c r="B162" s="352"/>
      <c r="C162" s="362"/>
      <c r="D162" s="362"/>
      <c r="E162" s="362"/>
      <c r="F162" s="372"/>
      <c r="G162" s="362"/>
      <c r="H162" s="362"/>
      <c r="I162" s="362"/>
      <c r="J162" s="362"/>
      <c r="K162" s="352"/>
    </row>
    <row r="163" s="1" customFormat="1" ht="18.75" customHeight="1">
      <c r="B163" s="324"/>
      <c r="C163" s="324"/>
      <c r="D163" s="324"/>
      <c r="E163" s="324"/>
      <c r="F163" s="324"/>
      <c r="G163" s="324"/>
      <c r="H163" s="324"/>
      <c r="I163" s="324"/>
      <c r="J163" s="324"/>
      <c r="K163" s="324"/>
    </row>
    <row r="164" s="1" customFormat="1" ht="7.5" customHeight="1">
      <c r="B164" s="303"/>
      <c r="C164" s="304"/>
      <c r="D164" s="304"/>
      <c r="E164" s="304"/>
      <c r="F164" s="304"/>
      <c r="G164" s="304"/>
      <c r="H164" s="304"/>
      <c r="I164" s="304"/>
      <c r="J164" s="304"/>
      <c r="K164" s="305"/>
    </row>
    <row r="165" s="1" customFormat="1" ht="45" customHeight="1">
      <c r="B165" s="306"/>
      <c r="C165" s="307" t="s">
        <v>598</v>
      </c>
      <c r="D165" s="307"/>
      <c r="E165" s="307"/>
      <c r="F165" s="307"/>
      <c r="G165" s="307"/>
      <c r="H165" s="307"/>
      <c r="I165" s="307"/>
      <c r="J165" s="307"/>
      <c r="K165" s="308"/>
    </row>
    <row r="166" s="1" customFormat="1" ht="17.25" customHeight="1">
      <c r="B166" s="306"/>
      <c r="C166" s="331" t="s">
        <v>526</v>
      </c>
      <c r="D166" s="331"/>
      <c r="E166" s="331"/>
      <c r="F166" s="331" t="s">
        <v>527</v>
      </c>
      <c r="G166" s="373"/>
      <c r="H166" s="374" t="s">
        <v>54</v>
      </c>
      <c r="I166" s="374" t="s">
        <v>57</v>
      </c>
      <c r="J166" s="331" t="s">
        <v>528</v>
      </c>
      <c r="K166" s="308"/>
    </row>
    <row r="167" s="1" customFormat="1" ht="17.25" customHeight="1">
      <c r="B167" s="309"/>
      <c r="C167" s="333" t="s">
        <v>529</v>
      </c>
      <c r="D167" s="333"/>
      <c r="E167" s="333"/>
      <c r="F167" s="334" t="s">
        <v>530</v>
      </c>
      <c r="G167" s="375"/>
      <c r="H167" s="376"/>
      <c r="I167" s="376"/>
      <c r="J167" s="333" t="s">
        <v>531</v>
      </c>
      <c r="K167" s="311"/>
    </row>
    <row r="168" s="1" customFormat="1" ht="5.25" customHeight="1">
      <c r="B168" s="341"/>
      <c r="C168" s="336"/>
      <c r="D168" s="336"/>
      <c r="E168" s="336"/>
      <c r="F168" s="336"/>
      <c r="G168" s="337"/>
      <c r="H168" s="336"/>
      <c r="I168" s="336"/>
      <c r="J168" s="336"/>
      <c r="K168" s="364"/>
    </row>
    <row r="169" s="1" customFormat="1" ht="15" customHeight="1">
      <c r="B169" s="341"/>
      <c r="C169" s="316" t="s">
        <v>535</v>
      </c>
      <c r="D169" s="316"/>
      <c r="E169" s="316"/>
      <c r="F169" s="339" t="s">
        <v>532</v>
      </c>
      <c r="G169" s="316"/>
      <c r="H169" s="316" t="s">
        <v>572</v>
      </c>
      <c r="I169" s="316" t="s">
        <v>534</v>
      </c>
      <c r="J169" s="316">
        <v>120</v>
      </c>
      <c r="K169" s="364"/>
    </row>
    <row r="170" s="1" customFormat="1" ht="15" customHeight="1">
      <c r="B170" s="341"/>
      <c r="C170" s="316" t="s">
        <v>581</v>
      </c>
      <c r="D170" s="316"/>
      <c r="E170" s="316"/>
      <c r="F170" s="339" t="s">
        <v>532</v>
      </c>
      <c r="G170" s="316"/>
      <c r="H170" s="316" t="s">
        <v>582</v>
      </c>
      <c r="I170" s="316" t="s">
        <v>534</v>
      </c>
      <c r="J170" s="316" t="s">
        <v>583</v>
      </c>
      <c r="K170" s="364"/>
    </row>
    <row r="171" s="1" customFormat="1" ht="15" customHeight="1">
      <c r="B171" s="341"/>
      <c r="C171" s="316" t="s">
        <v>85</v>
      </c>
      <c r="D171" s="316"/>
      <c r="E171" s="316"/>
      <c r="F171" s="339" t="s">
        <v>532</v>
      </c>
      <c r="G171" s="316"/>
      <c r="H171" s="316" t="s">
        <v>599</v>
      </c>
      <c r="I171" s="316" t="s">
        <v>534</v>
      </c>
      <c r="J171" s="316" t="s">
        <v>583</v>
      </c>
      <c r="K171" s="364"/>
    </row>
    <row r="172" s="1" customFormat="1" ht="15" customHeight="1">
      <c r="B172" s="341"/>
      <c r="C172" s="316" t="s">
        <v>537</v>
      </c>
      <c r="D172" s="316"/>
      <c r="E172" s="316"/>
      <c r="F172" s="339" t="s">
        <v>538</v>
      </c>
      <c r="G172" s="316"/>
      <c r="H172" s="316" t="s">
        <v>599</v>
      </c>
      <c r="I172" s="316" t="s">
        <v>534</v>
      </c>
      <c r="J172" s="316">
        <v>50</v>
      </c>
      <c r="K172" s="364"/>
    </row>
    <row r="173" s="1" customFormat="1" ht="15" customHeight="1">
      <c r="B173" s="341"/>
      <c r="C173" s="316" t="s">
        <v>540</v>
      </c>
      <c r="D173" s="316"/>
      <c r="E173" s="316"/>
      <c r="F173" s="339" t="s">
        <v>532</v>
      </c>
      <c r="G173" s="316"/>
      <c r="H173" s="316" t="s">
        <v>599</v>
      </c>
      <c r="I173" s="316" t="s">
        <v>542</v>
      </c>
      <c r="J173" s="316"/>
      <c r="K173" s="364"/>
    </row>
    <row r="174" s="1" customFormat="1" ht="15" customHeight="1">
      <c r="B174" s="341"/>
      <c r="C174" s="316" t="s">
        <v>551</v>
      </c>
      <c r="D174" s="316"/>
      <c r="E174" s="316"/>
      <c r="F174" s="339" t="s">
        <v>538</v>
      </c>
      <c r="G174" s="316"/>
      <c r="H174" s="316" t="s">
        <v>599</v>
      </c>
      <c r="I174" s="316" t="s">
        <v>534</v>
      </c>
      <c r="J174" s="316">
        <v>50</v>
      </c>
      <c r="K174" s="364"/>
    </row>
    <row r="175" s="1" customFormat="1" ht="15" customHeight="1">
      <c r="B175" s="341"/>
      <c r="C175" s="316" t="s">
        <v>559</v>
      </c>
      <c r="D175" s="316"/>
      <c r="E175" s="316"/>
      <c r="F175" s="339" t="s">
        <v>538</v>
      </c>
      <c r="G175" s="316"/>
      <c r="H175" s="316" t="s">
        <v>599</v>
      </c>
      <c r="I175" s="316" t="s">
        <v>534</v>
      </c>
      <c r="J175" s="316">
        <v>50</v>
      </c>
      <c r="K175" s="364"/>
    </row>
    <row r="176" s="1" customFormat="1" ht="15" customHeight="1">
      <c r="B176" s="341"/>
      <c r="C176" s="316" t="s">
        <v>557</v>
      </c>
      <c r="D176" s="316"/>
      <c r="E176" s="316"/>
      <c r="F176" s="339" t="s">
        <v>538</v>
      </c>
      <c r="G176" s="316"/>
      <c r="H176" s="316" t="s">
        <v>599</v>
      </c>
      <c r="I176" s="316" t="s">
        <v>534</v>
      </c>
      <c r="J176" s="316">
        <v>50</v>
      </c>
      <c r="K176" s="364"/>
    </row>
    <row r="177" s="1" customFormat="1" ht="15" customHeight="1">
      <c r="B177" s="341"/>
      <c r="C177" s="316" t="s">
        <v>125</v>
      </c>
      <c r="D177" s="316"/>
      <c r="E177" s="316"/>
      <c r="F177" s="339" t="s">
        <v>532</v>
      </c>
      <c r="G177" s="316"/>
      <c r="H177" s="316" t="s">
        <v>600</v>
      </c>
      <c r="I177" s="316" t="s">
        <v>601</v>
      </c>
      <c r="J177" s="316"/>
      <c r="K177" s="364"/>
    </row>
    <row r="178" s="1" customFormat="1" ht="15" customHeight="1">
      <c r="B178" s="341"/>
      <c r="C178" s="316" t="s">
        <v>57</v>
      </c>
      <c r="D178" s="316"/>
      <c r="E178" s="316"/>
      <c r="F178" s="339" t="s">
        <v>532</v>
      </c>
      <c r="G178" s="316"/>
      <c r="H178" s="316" t="s">
        <v>602</v>
      </c>
      <c r="I178" s="316" t="s">
        <v>603</v>
      </c>
      <c r="J178" s="316">
        <v>1</v>
      </c>
      <c r="K178" s="364"/>
    </row>
    <row r="179" s="1" customFormat="1" ht="15" customHeight="1">
      <c r="B179" s="341"/>
      <c r="C179" s="316" t="s">
        <v>53</v>
      </c>
      <c r="D179" s="316"/>
      <c r="E179" s="316"/>
      <c r="F179" s="339" t="s">
        <v>532</v>
      </c>
      <c r="G179" s="316"/>
      <c r="H179" s="316" t="s">
        <v>604</v>
      </c>
      <c r="I179" s="316" t="s">
        <v>534</v>
      </c>
      <c r="J179" s="316">
        <v>20</v>
      </c>
      <c r="K179" s="364"/>
    </row>
    <row r="180" s="1" customFormat="1" ht="15" customHeight="1">
      <c r="B180" s="341"/>
      <c r="C180" s="316" t="s">
        <v>54</v>
      </c>
      <c r="D180" s="316"/>
      <c r="E180" s="316"/>
      <c r="F180" s="339" t="s">
        <v>532</v>
      </c>
      <c r="G180" s="316"/>
      <c r="H180" s="316" t="s">
        <v>605</v>
      </c>
      <c r="I180" s="316" t="s">
        <v>534</v>
      </c>
      <c r="J180" s="316">
        <v>255</v>
      </c>
      <c r="K180" s="364"/>
    </row>
    <row r="181" s="1" customFormat="1" ht="15" customHeight="1">
      <c r="B181" s="341"/>
      <c r="C181" s="316" t="s">
        <v>126</v>
      </c>
      <c r="D181" s="316"/>
      <c r="E181" s="316"/>
      <c r="F181" s="339" t="s">
        <v>532</v>
      </c>
      <c r="G181" s="316"/>
      <c r="H181" s="316" t="s">
        <v>496</v>
      </c>
      <c r="I181" s="316" t="s">
        <v>534</v>
      </c>
      <c r="J181" s="316">
        <v>10</v>
      </c>
      <c r="K181" s="364"/>
    </row>
    <row r="182" s="1" customFormat="1" ht="15" customHeight="1">
      <c r="B182" s="341"/>
      <c r="C182" s="316" t="s">
        <v>127</v>
      </c>
      <c r="D182" s="316"/>
      <c r="E182" s="316"/>
      <c r="F182" s="339" t="s">
        <v>532</v>
      </c>
      <c r="G182" s="316"/>
      <c r="H182" s="316" t="s">
        <v>606</v>
      </c>
      <c r="I182" s="316" t="s">
        <v>567</v>
      </c>
      <c r="J182" s="316"/>
      <c r="K182" s="364"/>
    </row>
    <row r="183" s="1" customFormat="1" ht="15" customHeight="1">
      <c r="B183" s="341"/>
      <c r="C183" s="316" t="s">
        <v>607</v>
      </c>
      <c r="D183" s="316"/>
      <c r="E183" s="316"/>
      <c r="F183" s="339" t="s">
        <v>532</v>
      </c>
      <c r="G183" s="316"/>
      <c r="H183" s="316" t="s">
        <v>608</v>
      </c>
      <c r="I183" s="316" t="s">
        <v>567</v>
      </c>
      <c r="J183" s="316"/>
      <c r="K183" s="364"/>
    </row>
    <row r="184" s="1" customFormat="1" ht="15" customHeight="1">
      <c r="B184" s="341"/>
      <c r="C184" s="316" t="s">
        <v>596</v>
      </c>
      <c r="D184" s="316"/>
      <c r="E184" s="316"/>
      <c r="F184" s="339" t="s">
        <v>532</v>
      </c>
      <c r="G184" s="316"/>
      <c r="H184" s="316" t="s">
        <v>609</v>
      </c>
      <c r="I184" s="316" t="s">
        <v>567</v>
      </c>
      <c r="J184" s="316"/>
      <c r="K184" s="364"/>
    </row>
    <row r="185" s="1" customFormat="1" ht="15" customHeight="1">
      <c r="B185" s="341"/>
      <c r="C185" s="316" t="s">
        <v>129</v>
      </c>
      <c r="D185" s="316"/>
      <c r="E185" s="316"/>
      <c r="F185" s="339" t="s">
        <v>538</v>
      </c>
      <c r="G185" s="316"/>
      <c r="H185" s="316" t="s">
        <v>610</v>
      </c>
      <c r="I185" s="316" t="s">
        <v>534</v>
      </c>
      <c r="J185" s="316">
        <v>50</v>
      </c>
      <c r="K185" s="364"/>
    </row>
    <row r="186" s="1" customFormat="1" ht="15" customHeight="1">
      <c r="B186" s="341"/>
      <c r="C186" s="316" t="s">
        <v>611</v>
      </c>
      <c r="D186" s="316"/>
      <c r="E186" s="316"/>
      <c r="F186" s="339" t="s">
        <v>538</v>
      </c>
      <c r="G186" s="316"/>
      <c r="H186" s="316" t="s">
        <v>612</v>
      </c>
      <c r="I186" s="316" t="s">
        <v>613</v>
      </c>
      <c r="J186" s="316"/>
      <c r="K186" s="364"/>
    </row>
    <row r="187" s="1" customFormat="1" ht="15" customHeight="1">
      <c r="B187" s="341"/>
      <c r="C187" s="316" t="s">
        <v>614</v>
      </c>
      <c r="D187" s="316"/>
      <c r="E187" s="316"/>
      <c r="F187" s="339" t="s">
        <v>538</v>
      </c>
      <c r="G187" s="316"/>
      <c r="H187" s="316" t="s">
        <v>615</v>
      </c>
      <c r="I187" s="316" t="s">
        <v>613</v>
      </c>
      <c r="J187" s="316"/>
      <c r="K187" s="364"/>
    </row>
    <row r="188" s="1" customFormat="1" ht="15" customHeight="1">
      <c r="B188" s="341"/>
      <c r="C188" s="316" t="s">
        <v>616</v>
      </c>
      <c r="D188" s="316"/>
      <c r="E188" s="316"/>
      <c r="F188" s="339" t="s">
        <v>538</v>
      </c>
      <c r="G188" s="316"/>
      <c r="H188" s="316" t="s">
        <v>617</v>
      </c>
      <c r="I188" s="316" t="s">
        <v>613</v>
      </c>
      <c r="J188" s="316"/>
      <c r="K188" s="364"/>
    </row>
    <row r="189" s="1" customFormat="1" ht="15" customHeight="1">
      <c r="B189" s="341"/>
      <c r="C189" s="377" t="s">
        <v>618</v>
      </c>
      <c r="D189" s="316"/>
      <c r="E189" s="316"/>
      <c r="F189" s="339" t="s">
        <v>538</v>
      </c>
      <c r="G189" s="316"/>
      <c r="H189" s="316" t="s">
        <v>619</v>
      </c>
      <c r="I189" s="316" t="s">
        <v>620</v>
      </c>
      <c r="J189" s="378" t="s">
        <v>621</v>
      </c>
      <c r="K189" s="364"/>
    </row>
    <row r="190" s="17" customFormat="1" ht="15" customHeight="1">
      <c r="B190" s="379"/>
      <c r="C190" s="380" t="s">
        <v>622</v>
      </c>
      <c r="D190" s="381"/>
      <c r="E190" s="381"/>
      <c r="F190" s="382" t="s">
        <v>538</v>
      </c>
      <c r="G190" s="381"/>
      <c r="H190" s="381" t="s">
        <v>623</v>
      </c>
      <c r="I190" s="381" t="s">
        <v>620</v>
      </c>
      <c r="J190" s="383" t="s">
        <v>621</v>
      </c>
      <c r="K190" s="384"/>
    </row>
    <row r="191" s="1" customFormat="1" ht="15" customHeight="1">
      <c r="B191" s="341"/>
      <c r="C191" s="377" t="s">
        <v>42</v>
      </c>
      <c r="D191" s="316"/>
      <c r="E191" s="316"/>
      <c r="F191" s="339" t="s">
        <v>532</v>
      </c>
      <c r="G191" s="316"/>
      <c r="H191" s="313" t="s">
        <v>624</v>
      </c>
      <c r="I191" s="316" t="s">
        <v>625</v>
      </c>
      <c r="J191" s="316"/>
      <c r="K191" s="364"/>
    </row>
    <row r="192" s="1" customFormat="1" ht="15" customHeight="1">
      <c r="B192" s="341"/>
      <c r="C192" s="377" t="s">
        <v>626</v>
      </c>
      <c r="D192" s="316"/>
      <c r="E192" s="316"/>
      <c r="F192" s="339" t="s">
        <v>532</v>
      </c>
      <c r="G192" s="316"/>
      <c r="H192" s="316" t="s">
        <v>627</v>
      </c>
      <c r="I192" s="316" t="s">
        <v>567</v>
      </c>
      <c r="J192" s="316"/>
      <c r="K192" s="364"/>
    </row>
    <row r="193" s="1" customFormat="1" ht="15" customHeight="1">
      <c r="B193" s="341"/>
      <c r="C193" s="377" t="s">
        <v>628</v>
      </c>
      <c r="D193" s="316"/>
      <c r="E193" s="316"/>
      <c r="F193" s="339" t="s">
        <v>532</v>
      </c>
      <c r="G193" s="316"/>
      <c r="H193" s="316" t="s">
        <v>629</v>
      </c>
      <c r="I193" s="316" t="s">
        <v>567</v>
      </c>
      <c r="J193" s="316"/>
      <c r="K193" s="364"/>
    </row>
    <row r="194" s="1" customFormat="1" ht="15" customHeight="1">
      <c r="B194" s="341"/>
      <c r="C194" s="377" t="s">
        <v>630</v>
      </c>
      <c r="D194" s="316"/>
      <c r="E194" s="316"/>
      <c r="F194" s="339" t="s">
        <v>538</v>
      </c>
      <c r="G194" s="316"/>
      <c r="H194" s="316" t="s">
        <v>631</v>
      </c>
      <c r="I194" s="316" t="s">
        <v>567</v>
      </c>
      <c r="J194" s="316"/>
      <c r="K194" s="364"/>
    </row>
    <row r="195" s="1" customFormat="1" ht="15" customHeight="1">
      <c r="B195" s="370"/>
      <c r="C195" s="385"/>
      <c r="D195" s="350"/>
      <c r="E195" s="350"/>
      <c r="F195" s="350"/>
      <c r="G195" s="350"/>
      <c r="H195" s="350"/>
      <c r="I195" s="350"/>
      <c r="J195" s="350"/>
      <c r="K195" s="371"/>
    </row>
    <row r="196" s="1" customFormat="1" ht="18.75" customHeight="1">
      <c r="B196" s="352"/>
      <c r="C196" s="362"/>
      <c r="D196" s="362"/>
      <c r="E196" s="362"/>
      <c r="F196" s="372"/>
      <c r="G196" s="362"/>
      <c r="H196" s="362"/>
      <c r="I196" s="362"/>
      <c r="J196" s="362"/>
      <c r="K196" s="352"/>
    </row>
    <row r="197" s="1" customFormat="1" ht="18.75" customHeight="1">
      <c r="B197" s="352"/>
      <c r="C197" s="362"/>
      <c r="D197" s="362"/>
      <c r="E197" s="362"/>
      <c r="F197" s="372"/>
      <c r="G197" s="362"/>
      <c r="H197" s="362"/>
      <c r="I197" s="362"/>
      <c r="J197" s="362"/>
      <c r="K197" s="352"/>
    </row>
    <row r="198" s="1" customFormat="1" ht="18.75" customHeight="1">
      <c r="B198" s="324"/>
      <c r="C198" s="324"/>
      <c r="D198" s="324"/>
      <c r="E198" s="324"/>
      <c r="F198" s="324"/>
      <c r="G198" s="324"/>
      <c r="H198" s="324"/>
      <c r="I198" s="324"/>
      <c r="J198" s="324"/>
      <c r="K198" s="324"/>
    </row>
    <row r="199" s="1" customFormat="1" ht="13.5">
      <c r="B199" s="303"/>
      <c r="C199" s="304"/>
      <c r="D199" s="304"/>
      <c r="E199" s="304"/>
      <c r="F199" s="304"/>
      <c r="G199" s="304"/>
      <c r="H199" s="304"/>
      <c r="I199" s="304"/>
      <c r="J199" s="304"/>
      <c r="K199" s="305"/>
    </row>
    <row r="200" s="1" customFormat="1" ht="21">
      <c r="B200" s="306"/>
      <c r="C200" s="307" t="s">
        <v>632</v>
      </c>
      <c r="D200" s="307"/>
      <c r="E200" s="307"/>
      <c r="F200" s="307"/>
      <c r="G200" s="307"/>
      <c r="H200" s="307"/>
      <c r="I200" s="307"/>
      <c r="J200" s="307"/>
      <c r="K200" s="308"/>
    </row>
    <row r="201" s="1" customFormat="1" ht="25.5" customHeight="1">
      <c r="B201" s="306"/>
      <c r="C201" s="386" t="s">
        <v>633</v>
      </c>
      <c r="D201" s="386"/>
      <c r="E201" s="386"/>
      <c r="F201" s="386" t="s">
        <v>634</v>
      </c>
      <c r="G201" s="387"/>
      <c r="H201" s="386" t="s">
        <v>635</v>
      </c>
      <c r="I201" s="386"/>
      <c r="J201" s="386"/>
      <c r="K201" s="308"/>
    </row>
    <row r="202" s="1" customFormat="1" ht="5.25" customHeight="1">
      <c r="B202" s="341"/>
      <c r="C202" s="336"/>
      <c r="D202" s="336"/>
      <c r="E202" s="336"/>
      <c r="F202" s="336"/>
      <c r="G202" s="362"/>
      <c r="H202" s="336"/>
      <c r="I202" s="336"/>
      <c r="J202" s="336"/>
      <c r="K202" s="364"/>
    </row>
    <row r="203" s="1" customFormat="1" ht="15" customHeight="1">
      <c r="B203" s="341"/>
      <c r="C203" s="316" t="s">
        <v>625</v>
      </c>
      <c r="D203" s="316"/>
      <c r="E203" s="316"/>
      <c r="F203" s="339" t="s">
        <v>43</v>
      </c>
      <c r="G203" s="316"/>
      <c r="H203" s="316" t="s">
        <v>636</v>
      </c>
      <c r="I203" s="316"/>
      <c r="J203" s="316"/>
      <c r="K203" s="364"/>
    </row>
    <row r="204" s="1" customFormat="1" ht="15" customHeight="1">
      <c r="B204" s="341"/>
      <c r="C204" s="316"/>
      <c r="D204" s="316"/>
      <c r="E204" s="316"/>
      <c r="F204" s="339" t="s">
        <v>44</v>
      </c>
      <c r="G204" s="316"/>
      <c r="H204" s="316" t="s">
        <v>637</v>
      </c>
      <c r="I204" s="316"/>
      <c r="J204" s="316"/>
      <c r="K204" s="364"/>
    </row>
    <row r="205" s="1" customFormat="1" ht="15" customHeight="1">
      <c r="B205" s="341"/>
      <c r="C205" s="316"/>
      <c r="D205" s="316"/>
      <c r="E205" s="316"/>
      <c r="F205" s="339" t="s">
        <v>47</v>
      </c>
      <c r="G205" s="316"/>
      <c r="H205" s="316" t="s">
        <v>638</v>
      </c>
      <c r="I205" s="316"/>
      <c r="J205" s="316"/>
      <c r="K205" s="364"/>
    </row>
    <row r="206" s="1" customFormat="1" ht="15" customHeight="1">
      <c r="B206" s="341"/>
      <c r="C206" s="316"/>
      <c r="D206" s="316"/>
      <c r="E206" s="316"/>
      <c r="F206" s="339" t="s">
        <v>45</v>
      </c>
      <c r="G206" s="316"/>
      <c r="H206" s="316" t="s">
        <v>639</v>
      </c>
      <c r="I206" s="316"/>
      <c r="J206" s="316"/>
      <c r="K206" s="364"/>
    </row>
    <row r="207" s="1" customFormat="1" ht="15" customHeight="1">
      <c r="B207" s="341"/>
      <c r="C207" s="316"/>
      <c r="D207" s="316"/>
      <c r="E207" s="316"/>
      <c r="F207" s="339" t="s">
        <v>46</v>
      </c>
      <c r="G207" s="316"/>
      <c r="H207" s="316" t="s">
        <v>640</v>
      </c>
      <c r="I207" s="316"/>
      <c r="J207" s="316"/>
      <c r="K207" s="364"/>
    </row>
    <row r="208" s="1" customFormat="1" ht="15" customHeight="1">
      <c r="B208" s="341"/>
      <c r="C208" s="316"/>
      <c r="D208" s="316"/>
      <c r="E208" s="316"/>
      <c r="F208" s="339"/>
      <c r="G208" s="316"/>
      <c r="H208" s="316"/>
      <c r="I208" s="316"/>
      <c r="J208" s="316"/>
      <c r="K208" s="364"/>
    </row>
    <row r="209" s="1" customFormat="1" ht="15" customHeight="1">
      <c r="B209" s="341"/>
      <c r="C209" s="316" t="s">
        <v>579</v>
      </c>
      <c r="D209" s="316"/>
      <c r="E209" s="316"/>
      <c r="F209" s="339" t="s">
        <v>78</v>
      </c>
      <c r="G209" s="316"/>
      <c r="H209" s="316" t="s">
        <v>641</v>
      </c>
      <c r="I209" s="316"/>
      <c r="J209" s="316"/>
      <c r="K209" s="364"/>
    </row>
    <row r="210" s="1" customFormat="1" ht="15" customHeight="1">
      <c r="B210" s="341"/>
      <c r="C210" s="316"/>
      <c r="D210" s="316"/>
      <c r="E210" s="316"/>
      <c r="F210" s="339" t="s">
        <v>475</v>
      </c>
      <c r="G210" s="316"/>
      <c r="H210" s="316" t="s">
        <v>476</v>
      </c>
      <c r="I210" s="316"/>
      <c r="J210" s="316"/>
      <c r="K210" s="364"/>
    </row>
    <row r="211" s="1" customFormat="1" ht="15" customHeight="1">
      <c r="B211" s="341"/>
      <c r="C211" s="316"/>
      <c r="D211" s="316"/>
      <c r="E211" s="316"/>
      <c r="F211" s="339" t="s">
        <v>473</v>
      </c>
      <c r="G211" s="316"/>
      <c r="H211" s="316" t="s">
        <v>642</v>
      </c>
      <c r="I211" s="316"/>
      <c r="J211" s="316"/>
      <c r="K211" s="364"/>
    </row>
    <row r="212" s="1" customFormat="1" ht="15" customHeight="1">
      <c r="B212" s="388"/>
      <c r="C212" s="316"/>
      <c r="D212" s="316"/>
      <c r="E212" s="316"/>
      <c r="F212" s="339" t="s">
        <v>477</v>
      </c>
      <c r="G212" s="377"/>
      <c r="H212" s="368" t="s">
        <v>478</v>
      </c>
      <c r="I212" s="368"/>
      <c r="J212" s="368"/>
      <c r="K212" s="389"/>
    </row>
    <row r="213" s="1" customFormat="1" ht="15" customHeight="1">
      <c r="B213" s="388"/>
      <c r="C213" s="316"/>
      <c r="D213" s="316"/>
      <c r="E213" s="316"/>
      <c r="F213" s="339" t="s">
        <v>479</v>
      </c>
      <c r="G213" s="377"/>
      <c r="H213" s="368" t="s">
        <v>643</v>
      </c>
      <c r="I213" s="368"/>
      <c r="J213" s="368"/>
      <c r="K213" s="389"/>
    </row>
    <row r="214" s="1" customFormat="1" ht="15" customHeight="1">
      <c r="B214" s="388"/>
      <c r="C214" s="316"/>
      <c r="D214" s="316"/>
      <c r="E214" s="316"/>
      <c r="F214" s="339"/>
      <c r="G214" s="377"/>
      <c r="H214" s="368"/>
      <c r="I214" s="368"/>
      <c r="J214" s="368"/>
      <c r="K214" s="389"/>
    </row>
    <row r="215" s="1" customFormat="1" ht="15" customHeight="1">
      <c r="B215" s="388"/>
      <c r="C215" s="316" t="s">
        <v>603</v>
      </c>
      <c r="D215" s="316"/>
      <c r="E215" s="316"/>
      <c r="F215" s="339">
        <v>1</v>
      </c>
      <c r="G215" s="377"/>
      <c r="H215" s="368" t="s">
        <v>644</v>
      </c>
      <c r="I215" s="368"/>
      <c r="J215" s="368"/>
      <c r="K215" s="389"/>
    </row>
    <row r="216" s="1" customFormat="1" ht="15" customHeight="1">
      <c r="B216" s="388"/>
      <c r="C216" s="316"/>
      <c r="D216" s="316"/>
      <c r="E216" s="316"/>
      <c r="F216" s="339">
        <v>2</v>
      </c>
      <c r="G216" s="377"/>
      <c r="H216" s="368" t="s">
        <v>645</v>
      </c>
      <c r="I216" s="368"/>
      <c r="J216" s="368"/>
      <c r="K216" s="389"/>
    </row>
    <row r="217" s="1" customFormat="1" ht="15" customHeight="1">
      <c r="B217" s="388"/>
      <c r="C217" s="316"/>
      <c r="D217" s="316"/>
      <c r="E217" s="316"/>
      <c r="F217" s="339">
        <v>3</v>
      </c>
      <c r="G217" s="377"/>
      <c r="H217" s="368" t="s">
        <v>646</v>
      </c>
      <c r="I217" s="368"/>
      <c r="J217" s="368"/>
      <c r="K217" s="389"/>
    </row>
    <row r="218" s="1" customFormat="1" ht="15" customHeight="1">
      <c r="B218" s="388"/>
      <c r="C218" s="316"/>
      <c r="D218" s="316"/>
      <c r="E218" s="316"/>
      <c r="F218" s="339">
        <v>4</v>
      </c>
      <c r="G218" s="377"/>
      <c r="H218" s="368" t="s">
        <v>647</v>
      </c>
      <c r="I218" s="368"/>
      <c r="J218" s="368"/>
      <c r="K218" s="389"/>
    </row>
    <row r="219" s="1" customFormat="1" ht="12.75" customHeight="1">
      <c r="B219" s="390"/>
      <c r="C219" s="391"/>
      <c r="D219" s="391"/>
      <c r="E219" s="391"/>
      <c r="F219" s="391"/>
      <c r="G219" s="391"/>
      <c r="H219" s="391"/>
      <c r="I219" s="391"/>
      <c r="J219" s="391"/>
      <c r="K219" s="39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Práce a dodávky specifikované v Dodatku č.1 k Dílu IV. dokumentace MVS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3. 7. 2025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214.5" customHeight="1">
      <c r="A29" s="149"/>
      <c r="B29" s="150"/>
      <c r="C29" s="149"/>
      <c r="D29" s="149"/>
      <c r="E29" s="151" t="s">
        <v>116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ROUND((SUM(BE88:BE108)),  2)</f>
        <v>0</v>
      </c>
      <c r="G35" s="40"/>
      <c r="H35" s="40"/>
      <c r="I35" s="159">
        <v>0.20999999999999999</v>
      </c>
      <c r="J35" s="158">
        <f>ROUND(((SUM(BE88:BE108))*I35),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ROUND((SUM(BF88:BF108)),  2)</f>
        <v>0</v>
      </c>
      <c r="G36" s="40"/>
      <c r="H36" s="40"/>
      <c r="I36" s="159">
        <v>0.12</v>
      </c>
      <c r="J36" s="158">
        <f>ROUND(((SUM(BF88:BF108))*I36),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ROUND((SUM(BG88:BG108)),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ROUND((SUM(BH88:BH108)),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ROUND((SUM(BI88:BI108)),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Práce a dodávky specifikované v Dodatku č.1 k Dílu IV. dokumentace MVS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122 - TWY N1, N2, N3, N4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Letiště Čáslav</v>
      </c>
      <c r="G56" s="42"/>
      <c r="H56" s="42"/>
      <c r="I56" s="34" t="s">
        <v>23</v>
      </c>
      <c r="J56" s="74" t="str">
        <f>IF(J14="","",J14)</f>
        <v>3. 7. 2025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Česká Republika - Ministerstvo obrany ČR</v>
      </c>
      <c r="G58" s="42"/>
      <c r="H58" s="42"/>
      <c r="I58" s="34" t="s">
        <v>31</v>
      </c>
      <c r="J58" s="38" t="str">
        <f>E23</f>
        <v xml:space="preserve">AGA-Letiště, s.r.o.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120</v>
      </c>
    </row>
    <row r="64" s="9" customFormat="1" ht="24.96" customHeight="1">
      <c r="A64" s="9"/>
      <c r="B64" s="176"/>
      <c r="C64" s="177"/>
      <c r="D64" s="178" t="s">
        <v>121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122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123</v>
      </c>
      <c r="E66" s="184"/>
      <c r="F66" s="184"/>
      <c r="G66" s="184"/>
      <c r="H66" s="184"/>
      <c r="I66" s="184"/>
      <c r="J66" s="185">
        <f>J102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124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Práce a dodávky specifikované v Dodatku č.1 k Dílu IV. dokumentace MVS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112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113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114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SO 122 - TWY N1, N2, N3, N4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Letiště Čáslav</v>
      </c>
      <c r="G82" s="42"/>
      <c r="H82" s="42"/>
      <c r="I82" s="34" t="s">
        <v>23</v>
      </c>
      <c r="J82" s="74" t="str">
        <f>IF(J14="","",J14)</f>
        <v>3. 7. 2025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>Česká Republika - Ministerstvo obrany ČR</v>
      </c>
      <c r="G84" s="42"/>
      <c r="H84" s="42"/>
      <c r="I84" s="34" t="s">
        <v>31</v>
      </c>
      <c r="J84" s="38" t="str">
        <f>E23</f>
        <v xml:space="preserve">AGA-Letiště, s.r.o.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34</v>
      </c>
      <c r="J85" s="38" t="str">
        <f>E26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125</v>
      </c>
      <c r="D87" s="190" t="s">
        <v>57</v>
      </c>
      <c r="E87" s="190" t="s">
        <v>53</v>
      </c>
      <c r="F87" s="190" t="s">
        <v>54</v>
      </c>
      <c r="G87" s="190" t="s">
        <v>126</v>
      </c>
      <c r="H87" s="190" t="s">
        <v>127</v>
      </c>
      <c r="I87" s="190" t="s">
        <v>128</v>
      </c>
      <c r="J87" s="190" t="s">
        <v>119</v>
      </c>
      <c r="K87" s="191" t="s">
        <v>129</v>
      </c>
      <c r="L87" s="192"/>
      <c r="M87" s="94" t="s">
        <v>19</v>
      </c>
      <c r="N87" s="95" t="s">
        <v>42</v>
      </c>
      <c r="O87" s="95" t="s">
        <v>130</v>
      </c>
      <c r="P87" s="95" t="s">
        <v>131</v>
      </c>
      <c r="Q87" s="95" t="s">
        <v>132</v>
      </c>
      <c r="R87" s="95" t="s">
        <v>133</v>
      </c>
      <c r="S87" s="95" t="s">
        <v>134</v>
      </c>
      <c r="T87" s="96" t="s">
        <v>135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136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</f>
        <v>0</v>
      </c>
      <c r="Q88" s="98"/>
      <c r="R88" s="195">
        <f>R89</f>
        <v>40.249540799999998</v>
      </c>
      <c r="S88" s="98"/>
      <c r="T88" s="196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120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71</v>
      </c>
      <c r="E89" s="201" t="s">
        <v>137</v>
      </c>
      <c r="F89" s="201" t="s">
        <v>138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P90+P102</f>
        <v>0</v>
      </c>
      <c r="Q89" s="206"/>
      <c r="R89" s="207">
        <f>R90+R102</f>
        <v>40.249540799999998</v>
      </c>
      <c r="S89" s="206"/>
      <c r="T89" s="208">
        <f>T90+T102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79</v>
      </c>
      <c r="AT89" s="210" t="s">
        <v>71</v>
      </c>
      <c r="AU89" s="210" t="s">
        <v>72</v>
      </c>
      <c r="AY89" s="209" t="s">
        <v>139</v>
      </c>
      <c r="BK89" s="211">
        <f>BK90+BK102</f>
        <v>0</v>
      </c>
    </row>
    <row r="90" s="12" customFormat="1" ht="22.8" customHeight="1">
      <c r="A90" s="12"/>
      <c r="B90" s="198"/>
      <c r="C90" s="199"/>
      <c r="D90" s="200" t="s">
        <v>71</v>
      </c>
      <c r="E90" s="212" t="s">
        <v>140</v>
      </c>
      <c r="F90" s="212" t="s">
        <v>141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SUM(P91:P101)</f>
        <v>0</v>
      </c>
      <c r="Q90" s="206"/>
      <c r="R90" s="207">
        <f>SUM(R91:R101)</f>
        <v>40.249540799999998</v>
      </c>
      <c r="S90" s="206"/>
      <c r="T90" s="208">
        <f>SUM(T91:T101)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79</v>
      </c>
      <c r="AT90" s="210" t="s">
        <v>71</v>
      </c>
      <c r="AU90" s="210" t="s">
        <v>79</v>
      </c>
      <c r="AY90" s="209" t="s">
        <v>139</v>
      </c>
      <c r="BK90" s="211">
        <f>SUM(BK91:BK101)</f>
        <v>0</v>
      </c>
    </row>
    <row r="91" s="2" customFormat="1" ht="16.5" customHeight="1">
      <c r="A91" s="40"/>
      <c r="B91" s="41"/>
      <c r="C91" s="214" t="s">
        <v>142</v>
      </c>
      <c r="D91" s="215" t="s">
        <v>143</v>
      </c>
      <c r="E91" s="216" t="s">
        <v>144</v>
      </c>
      <c r="F91" s="217" t="s">
        <v>145</v>
      </c>
      <c r="G91" s="218" t="s">
        <v>146</v>
      </c>
      <c r="H91" s="219">
        <v>61.740000000000002</v>
      </c>
      <c r="I91" s="220"/>
      <c r="J91" s="221">
        <f>ROUND(I91*H91,2)</f>
        <v>0</v>
      </c>
      <c r="K91" s="217" t="s">
        <v>147</v>
      </c>
      <c r="L91" s="46"/>
      <c r="M91" s="222" t="s">
        <v>19</v>
      </c>
      <c r="N91" s="223" t="s">
        <v>43</v>
      </c>
      <c r="O91" s="86"/>
      <c r="P91" s="224">
        <f>O91*H91</f>
        <v>0</v>
      </c>
      <c r="Q91" s="224">
        <v>0.25091999999999998</v>
      </c>
      <c r="R91" s="224">
        <f>Q91*H91</f>
        <v>15.491800799999998</v>
      </c>
      <c r="S91" s="224">
        <v>0</v>
      </c>
      <c r="T91" s="22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6" t="s">
        <v>148</v>
      </c>
      <c r="AT91" s="226" t="s">
        <v>143</v>
      </c>
      <c r="AU91" s="226" t="s">
        <v>81</v>
      </c>
      <c r="AY91" s="19" t="s">
        <v>139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9" t="s">
        <v>79</v>
      </c>
      <c r="BK91" s="227">
        <f>ROUND(I91*H91,2)</f>
        <v>0</v>
      </c>
      <c r="BL91" s="19" t="s">
        <v>148</v>
      </c>
      <c r="BM91" s="226" t="s">
        <v>149</v>
      </c>
    </row>
    <row r="92" s="2" customFormat="1">
      <c r="A92" s="40"/>
      <c r="B92" s="41"/>
      <c r="C92" s="42"/>
      <c r="D92" s="228" t="s">
        <v>150</v>
      </c>
      <c r="E92" s="42"/>
      <c r="F92" s="229" t="s">
        <v>151</v>
      </c>
      <c r="G92" s="42"/>
      <c r="H92" s="42"/>
      <c r="I92" s="230"/>
      <c r="J92" s="42"/>
      <c r="K92" s="42"/>
      <c r="L92" s="46"/>
      <c r="M92" s="231"/>
      <c r="N92" s="232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150</v>
      </c>
      <c r="AU92" s="19" t="s">
        <v>81</v>
      </c>
    </row>
    <row r="93" s="2" customFormat="1">
      <c r="A93" s="40"/>
      <c r="B93" s="41"/>
      <c r="C93" s="42"/>
      <c r="D93" s="233" t="s">
        <v>152</v>
      </c>
      <c r="E93" s="42"/>
      <c r="F93" s="234" t="s">
        <v>153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152</v>
      </c>
      <c r="AU93" s="19" t="s">
        <v>81</v>
      </c>
    </row>
    <row r="94" s="2" customFormat="1">
      <c r="A94" s="40"/>
      <c r="B94" s="41"/>
      <c r="C94" s="42"/>
      <c r="D94" s="228" t="s">
        <v>154</v>
      </c>
      <c r="E94" s="42"/>
      <c r="F94" s="235" t="s">
        <v>155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154</v>
      </c>
      <c r="AU94" s="19" t="s">
        <v>81</v>
      </c>
    </row>
    <row r="95" s="13" customFormat="1">
      <c r="A95" s="13"/>
      <c r="B95" s="236"/>
      <c r="C95" s="237"/>
      <c r="D95" s="228" t="s">
        <v>156</v>
      </c>
      <c r="E95" s="238" t="s">
        <v>19</v>
      </c>
      <c r="F95" s="239" t="s">
        <v>157</v>
      </c>
      <c r="G95" s="237"/>
      <c r="H95" s="238" t="s">
        <v>19</v>
      </c>
      <c r="I95" s="240"/>
      <c r="J95" s="237"/>
      <c r="K95" s="237"/>
      <c r="L95" s="241"/>
      <c r="M95" s="242"/>
      <c r="N95" s="243"/>
      <c r="O95" s="243"/>
      <c r="P95" s="243"/>
      <c r="Q95" s="243"/>
      <c r="R95" s="243"/>
      <c r="S95" s="243"/>
      <c r="T95" s="24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5" t="s">
        <v>156</v>
      </c>
      <c r="AU95" s="245" t="s">
        <v>81</v>
      </c>
      <c r="AV95" s="13" t="s">
        <v>79</v>
      </c>
      <c r="AW95" s="13" t="s">
        <v>33</v>
      </c>
      <c r="AX95" s="13" t="s">
        <v>72</v>
      </c>
      <c r="AY95" s="245" t="s">
        <v>139</v>
      </c>
    </row>
    <row r="96" s="13" customFormat="1">
      <c r="A96" s="13"/>
      <c r="B96" s="236"/>
      <c r="C96" s="237"/>
      <c r="D96" s="228" t="s">
        <v>156</v>
      </c>
      <c r="E96" s="238" t="s">
        <v>19</v>
      </c>
      <c r="F96" s="239" t="s">
        <v>158</v>
      </c>
      <c r="G96" s="237"/>
      <c r="H96" s="238" t="s">
        <v>19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156</v>
      </c>
      <c r="AU96" s="245" t="s">
        <v>81</v>
      </c>
      <c r="AV96" s="13" t="s">
        <v>79</v>
      </c>
      <c r="AW96" s="13" t="s">
        <v>33</v>
      </c>
      <c r="AX96" s="13" t="s">
        <v>72</v>
      </c>
      <c r="AY96" s="245" t="s">
        <v>139</v>
      </c>
    </row>
    <row r="97" s="13" customFormat="1">
      <c r="A97" s="13"/>
      <c r="B97" s="236"/>
      <c r="C97" s="237"/>
      <c r="D97" s="228" t="s">
        <v>156</v>
      </c>
      <c r="E97" s="238" t="s">
        <v>19</v>
      </c>
      <c r="F97" s="239" t="s">
        <v>159</v>
      </c>
      <c r="G97" s="237"/>
      <c r="H97" s="238" t="s">
        <v>19</v>
      </c>
      <c r="I97" s="240"/>
      <c r="J97" s="237"/>
      <c r="K97" s="237"/>
      <c r="L97" s="241"/>
      <c r="M97" s="242"/>
      <c r="N97" s="243"/>
      <c r="O97" s="243"/>
      <c r="P97" s="243"/>
      <c r="Q97" s="243"/>
      <c r="R97" s="243"/>
      <c r="S97" s="243"/>
      <c r="T97" s="24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5" t="s">
        <v>156</v>
      </c>
      <c r="AU97" s="245" t="s">
        <v>81</v>
      </c>
      <c r="AV97" s="13" t="s">
        <v>79</v>
      </c>
      <c r="AW97" s="13" t="s">
        <v>33</v>
      </c>
      <c r="AX97" s="13" t="s">
        <v>72</v>
      </c>
      <c r="AY97" s="245" t="s">
        <v>139</v>
      </c>
    </row>
    <row r="98" s="14" customFormat="1">
      <c r="A98" s="14"/>
      <c r="B98" s="246"/>
      <c r="C98" s="247"/>
      <c r="D98" s="228" t="s">
        <v>156</v>
      </c>
      <c r="E98" s="248" t="s">
        <v>19</v>
      </c>
      <c r="F98" s="249" t="s">
        <v>160</v>
      </c>
      <c r="G98" s="247"/>
      <c r="H98" s="250">
        <v>-50.640000000000001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6" t="s">
        <v>156</v>
      </c>
      <c r="AU98" s="256" t="s">
        <v>81</v>
      </c>
      <c r="AV98" s="14" t="s">
        <v>81</v>
      </c>
      <c r="AW98" s="14" t="s">
        <v>33</v>
      </c>
      <c r="AX98" s="14" t="s">
        <v>72</v>
      </c>
      <c r="AY98" s="256" t="s">
        <v>139</v>
      </c>
    </row>
    <row r="99" s="14" customFormat="1">
      <c r="A99" s="14"/>
      <c r="B99" s="246"/>
      <c r="C99" s="247"/>
      <c r="D99" s="228" t="s">
        <v>156</v>
      </c>
      <c r="E99" s="248" t="s">
        <v>19</v>
      </c>
      <c r="F99" s="249" t="s">
        <v>161</v>
      </c>
      <c r="G99" s="247"/>
      <c r="H99" s="250">
        <v>112.38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6" t="s">
        <v>156</v>
      </c>
      <c r="AU99" s="256" t="s">
        <v>81</v>
      </c>
      <c r="AV99" s="14" t="s">
        <v>81</v>
      </c>
      <c r="AW99" s="14" t="s">
        <v>33</v>
      </c>
      <c r="AX99" s="14" t="s">
        <v>72</v>
      </c>
      <c r="AY99" s="256" t="s">
        <v>139</v>
      </c>
    </row>
    <row r="100" s="2" customFormat="1" ht="16.5" customHeight="1">
      <c r="A100" s="40"/>
      <c r="B100" s="41"/>
      <c r="C100" s="257" t="s">
        <v>162</v>
      </c>
      <c r="D100" s="258" t="s">
        <v>163</v>
      </c>
      <c r="E100" s="259" t="s">
        <v>164</v>
      </c>
      <c r="F100" s="260" t="s">
        <v>165</v>
      </c>
      <c r="G100" s="261" t="s">
        <v>146</v>
      </c>
      <c r="H100" s="262">
        <v>61.740000000000002</v>
      </c>
      <c r="I100" s="263"/>
      <c r="J100" s="264">
        <f>ROUND(I100*H100,2)</f>
        <v>0</v>
      </c>
      <c r="K100" s="260" t="s">
        <v>147</v>
      </c>
      <c r="L100" s="265"/>
      <c r="M100" s="266" t="s">
        <v>19</v>
      </c>
      <c r="N100" s="267" t="s">
        <v>43</v>
      </c>
      <c r="O100" s="86"/>
      <c r="P100" s="224">
        <f>O100*H100</f>
        <v>0</v>
      </c>
      <c r="Q100" s="224">
        <v>0.40100000000000002</v>
      </c>
      <c r="R100" s="224">
        <f>Q100*H100</f>
        <v>24.757740000000002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166</v>
      </c>
      <c r="AT100" s="226" t="s">
        <v>163</v>
      </c>
      <c r="AU100" s="226" t="s">
        <v>81</v>
      </c>
      <c r="AY100" s="19" t="s">
        <v>139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79</v>
      </c>
      <c r="BK100" s="227">
        <f>ROUND(I100*H100,2)</f>
        <v>0</v>
      </c>
      <c r="BL100" s="19" t="s">
        <v>148</v>
      </c>
      <c r="BM100" s="226" t="s">
        <v>167</v>
      </c>
    </row>
    <row r="101" s="2" customFormat="1">
      <c r="A101" s="40"/>
      <c r="B101" s="41"/>
      <c r="C101" s="42"/>
      <c r="D101" s="228" t="s">
        <v>150</v>
      </c>
      <c r="E101" s="42"/>
      <c r="F101" s="229" t="s">
        <v>165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150</v>
      </c>
      <c r="AU101" s="19" t="s">
        <v>81</v>
      </c>
    </row>
    <row r="102" s="12" customFormat="1" ht="22.8" customHeight="1">
      <c r="A102" s="12"/>
      <c r="B102" s="198"/>
      <c r="C102" s="199"/>
      <c r="D102" s="200" t="s">
        <v>71</v>
      </c>
      <c r="E102" s="212" t="s">
        <v>168</v>
      </c>
      <c r="F102" s="212" t="s">
        <v>169</v>
      </c>
      <c r="G102" s="199"/>
      <c r="H102" s="199"/>
      <c r="I102" s="202"/>
      <c r="J102" s="213">
        <f>BK102</f>
        <v>0</v>
      </c>
      <c r="K102" s="199"/>
      <c r="L102" s="204"/>
      <c r="M102" s="205"/>
      <c r="N102" s="206"/>
      <c r="O102" s="206"/>
      <c r="P102" s="207">
        <f>SUM(P103:P108)</f>
        <v>0</v>
      </c>
      <c r="Q102" s="206"/>
      <c r="R102" s="207">
        <f>SUM(R103:R108)</f>
        <v>0</v>
      </c>
      <c r="S102" s="206"/>
      <c r="T102" s="208">
        <f>SUM(T103:T108)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79</v>
      </c>
      <c r="AT102" s="210" t="s">
        <v>71</v>
      </c>
      <c r="AU102" s="210" t="s">
        <v>79</v>
      </c>
      <c r="AY102" s="209" t="s">
        <v>139</v>
      </c>
      <c r="BK102" s="211">
        <f>SUM(BK103:BK108)</f>
        <v>0</v>
      </c>
    </row>
    <row r="103" s="2" customFormat="1" ht="21.75" customHeight="1">
      <c r="A103" s="40"/>
      <c r="B103" s="41"/>
      <c r="C103" s="214" t="s">
        <v>170</v>
      </c>
      <c r="D103" s="215" t="s">
        <v>143</v>
      </c>
      <c r="E103" s="216" t="s">
        <v>171</v>
      </c>
      <c r="F103" s="217" t="s">
        <v>172</v>
      </c>
      <c r="G103" s="218" t="s">
        <v>173</v>
      </c>
      <c r="H103" s="219">
        <v>40.25</v>
      </c>
      <c r="I103" s="220"/>
      <c r="J103" s="221">
        <f>ROUND(I103*H103,2)</f>
        <v>0</v>
      </c>
      <c r="K103" s="217" t="s">
        <v>147</v>
      </c>
      <c r="L103" s="46"/>
      <c r="M103" s="222" t="s">
        <v>19</v>
      </c>
      <c r="N103" s="223" t="s">
        <v>43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148</v>
      </c>
      <c r="AT103" s="226" t="s">
        <v>143</v>
      </c>
      <c r="AU103" s="226" t="s">
        <v>81</v>
      </c>
      <c r="AY103" s="19" t="s">
        <v>139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79</v>
      </c>
      <c r="BK103" s="227">
        <f>ROUND(I103*H103,2)</f>
        <v>0</v>
      </c>
      <c r="BL103" s="19" t="s">
        <v>148</v>
      </c>
      <c r="BM103" s="226" t="s">
        <v>174</v>
      </c>
    </row>
    <row r="104" s="2" customFormat="1">
      <c r="A104" s="40"/>
      <c r="B104" s="41"/>
      <c r="C104" s="42"/>
      <c r="D104" s="228" t="s">
        <v>150</v>
      </c>
      <c r="E104" s="42"/>
      <c r="F104" s="229" t="s">
        <v>175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150</v>
      </c>
      <c r="AU104" s="19" t="s">
        <v>81</v>
      </c>
    </row>
    <row r="105" s="2" customFormat="1">
      <c r="A105" s="40"/>
      <c r="B105" s="41"/>
      <c r="C105" s="42"/>
      <c r="D105" s="233" t="s">
        <v>152</v>
      </c>
      <c r="E105" s="42"/>
      <c r="F105" s="234" t="s">
        <v>176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152</v>
      </c>
      <c r="AU105" s="19" t="s">
        <v>81</v>
      </c>
    </row>
    <row r="106" s="2" customFormat="1" ht="21.75" customHeight="1">
      <c r="A106" s="40"/>
      <c r="B106" s="41"/>
      <c r="C106" s="214" t="s">
        <v>177</v>
      </c>
      <c r="D106" s="215" t="s">
        <v>143</v>
      </c>
      <c r="E106" s="216" t="s">
        <v>178</v>
      </c>
      <c r="F106" s="217" t="s">
        <v>179</v>
      </c>
      <c r="G106" s="218" t="s">
        <v>173</v>
      </c>
      <c r="H106" s="219">
        <v>40.25</v>
      </c>
      <c r="I106" s="220"/>
      <c r="J106" s="221">
        <f>ROUND(I106*H106,2)</f>
        <v>0</v>
      </c>
      <c r="K106" s="217" t="s">
        <v>147</v>
      </c>
      <c r="L106" s="46"/>
      <c r="M106" s="222" t="s">
        <v>19</v>
      </c>
      <c r="N106" s="223" t="s">
        <v>43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148</v>
      </c>
      <c r="AT106" s="226" t="s">
        <v>143</v>
      </c>
      <c r="AU106" s="226" t="s">
        <v>81</v>
      </c>
      <c r="AY106" s="19" t="s">
        <v>139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79</v>
      </c>
      <c r="BK106" s="227">
        <f>ROUND(I106*H106,2)</f>
        <v>0</v>
      </c>
      <c r="BL106" s="19" t="s">
        <v>148</v>
      </c>
      <c r="BM106" s="226" t="s">
        <v>180</v>
      </c>
    </row>
    <row r="107" s="2" customFormat="1">
      <c r="A107" s="40"/>
      <c r="B107" s="41"/>
      <c r="C107" s="42"/>
      <c r="D107" s="228" t="s">
        <v>150</v>
      </c>
      <c r="E107" s="42"/>
      <c r="F107" s="229" t="s">
        <v>181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150</v>
      </c>
      <c r="AU107" s="19" t="s">
        <v>81</v>
      </c>
    </row>
    <row r="108" s="2" customFormat="1">
      <c r="A108" s="40"/>
      <c r="B108" s="41"/>
      <c r="C108" s="42"/>
      <c r="D108" s="233" t="s">
        <v>152</v>
      </c>
      <c r="E108" s="42"/>
      <c r="F108" s="234" t="s">
        <v>182</v>
      </c>
      <c r="G108" s="42"/>
      <c r="H108" s="42"/>
      <c r="I108" s="230"/>
      <c r="J108" s="42"/>
      <c r="K108" s="42"/>
      <c r="L108" s="46"/>
      <c r="M108" s="268"/>
      <c r="N108" s="269"/>
      <c r="O108" s="270"/>
      <c r="P108" s="270"/>
      <c r="Q108" s="270"/>
      <c r="R108" s="270"/>
      <c r="S108" s="270"/>
      <c r="T108" s="271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152</v>
      </c>
      <c r="AU108" s="19" t="s">
        <v>81</v>
      </c>
    </row>
    <row r="109" s="2" customFormat="1" ht="6.96" customHeight="1">
      <c r="A109" s="40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46"/>
      <c r="M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</sheetData>
  <sheetProtection sheet="1" autoFilter="0" formatColumns="0" formatRows="0" objects="1" scenarios="1" spinCount="100000" saltValue="C5vs3QOpym3TClrUS5qLSAOrVpph1StHP9XA9zwM/B6eV3YKCprvDHpD0TTCrIvGPUM/RszMEDhx70rBiBGagQ==" hashValue="CrpEmCbVxP1rOLGGAsHuHOiNSqZSmrQoacao4pgshB5w6P0zGZwtQLov3MUqUqhqJy9pYc+SzZvxjoAfQUUCGw==" algorithmName="SHA-512" password="A0DE"/>
  <autoFilter ref="C87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4_02/935114231"/>
    <hyperlink ref="F105" r:id="rId2" display="https://podminky.urs.cz/item/CS_URS_2024_02/998225111"/>
    <hyperlink ref="F108" r:id="rId3" display="https://podminky.urs.cz/item/CS_URS_2024_02/9982251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Práce a dodávky specifikované v Dodatku č.1 k Dílu IV. dokumentace MVS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183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3. 7. 2025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214.5" customHeight="1">
      <c r="A29" s="149"/>
      <c r="B29" s="150"/>
      <c r="C29" s="149"/>
      <c r="D29" s="149"/>
      <c r="E29" s="151" t="s">
        <v>116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ROUND((SUM(BE88:BE108)),  2)</f>
        <v>0</v>
      </c>
      <c r="G35" s="40"/>
      <c r="H35" s="40"/>
      <c r="I35" s="159">
        <v>0.20999999999999999</v>
      </c>
      <c r="J35" s="158">
        <f>ROUND(((SUM(BE88:BE108))*I35),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ROUND((SUM(BF88:BF108)),  2)</f>
        <v>0</v>
      </c>
      <c r="G36" s="40"/>
      <c r="H36" s="40"/>
      <c r="I36" s="159">
        <v>0.12</v>
      </c>
      <c r="J36" s="158">
        <f>ROUND(((SUM(BF88:BF108))*I36),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ROUND((SUM(BG88:BG108)),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ROUND((SUM(BH88:BH108)),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ROUND((SUM(BI88:BI108)),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Práce a dodávky specifikované v Dodatku č.1 k Dílu IV. dokumentace MVS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305 - Výtlačný řad na ČOV Čáslav - 2. etapa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Letiště Čáslav</v>
      </c>
      <c r="G56" s="42"/>
      <c r="H56" s="42"/>
      <c r="I56" s="34" t="s">
        <v>23</v>
      </c>
      <c r="J56" s="74" t="str">
        <f>IF(J14="","",J14)</f>
        <v>3. 7. 2025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Česká Republika - Ministerstvo obrany ČR</v>
      </c>
      <c r="G58" s="42"/>
      <c r="H58" s="42"/>
      <c r="I58" s="34" t="s">
        <v>31</v>
      </c>
      <c r="J58" s="38" t="str">
        <f>E23</f>
        <v xml:space="preserve">AGA-Letiště, s.r.o.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120</v>
      </c>
    </row>
    <row r="64" s="9" customFormat="1" ht="24.96" customHeight="1">
      <c r="A64" s="9"/>
      <c r="B64" s="176"/>
      <c r="C64" s="177"/>
      <c r="D64" s="178" t="s">
        <v>121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184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123</v>
      </c>
      <c r="E66" s="184"/>
      <c r="F66" s="184"/>
      <c r="G66" s="184"/>
      <c r="H66" s="184"/>
      <c r="I66" s="184"/>
      <c r="J66" s="185">
        <f>J102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124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Práce a dodávky specifikované v Dodatku č.1 k Dílu IV. dokumentace MVS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112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113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114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SO 305 - Výtlačný řad na ČOV Čáslav - 2. etapa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Letiště Čáslav</v>
      </c>
      <c r="G82" s="42"/>
      <c r="H82" s="42"/>
      <c r="I82" s="34" t="s">
        <v>23</v>
      </c>
      <c r="J82" s="74" t="str">
        <f>IF(J14="","",J14)</f>
        <v>3. 7. 2025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>Česká Republika - Ministerstvo obrany ČR</v>
      </c>
      <c r="G84" s="42"/>
      <c r="H84" s="42"/>
      <c r="I84" s="34" t="s">
        <v>31</v>
      </c>
      <c r="J84" s="38" t="str">
        <f>E23</f>
        <v xml:space="preserve">AGA-Letiště, s.r.o.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34</v>
      </c>
      <c r="J85" s="38" t="str">
        <f>E26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125</v>
      </c>
      <c r="D87" s="190" t="s">
        <v>57</v>
      </c>
      <c r="E87" s="190" t="s">
        <v>53</v>
      </c>
      <c r="F87" s="190" t="s">
        <v>54</v>
      </c>
      <c r="G87" s="190" t="s">
        <v>126</v>
      </c>
      <c r="H87" s="190" t="s">
        <v>127</v>
      </c>
      <c r="I87" s="190" t="s">
        <v>128</v>
      </c>
      <c r="J87" s="190" t="s">
        <v>119</v>
      </c>
      <c r="K87" s="191" t="s">
        <v>129</v>
      </c>
      <c r="L87" s="192"/>
      <c r="M87" s="94" t="s">
        <v>19</v>
      </c>
      <c r="N87" s="95" t="s">
        <v>42</v>
      </c>
      <c r="O87" s="95" t="s">
        <v>130</v>
      </c>
      <c r="P87" s="95" t="s">
        <v>131</v>
      </c>
      <c r="Q87" s="95" t="s">
        <v>132</v>
      </c>
      <c r="R87" s="95" t="s">
        <v>133</v>
      </c>
      <c r="S87" s="95" t="s">
        <v>134</v>
      </c>
      <c r="T87" s="96" t="s">
        <v>135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136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</f>
        <v>0</v>
      </c>
      <c r="Q88" s="98"/>
      <c r="R88" s="195">
        <f>R89</f>
        <v>-1.476</v>
      </c>
      <c r="S88" s="98"/>
      <c r="T88" s="196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120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71</v>
      </c>
      <c r="E89" s="201" t="s">
        <v>137</v>
      </c>
      <c r="F89" s="201" t="s">
        <v>138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P90+P102</f>
        <v>0</v>
      </c>
      <c r="Q89" s="206"/>
      <c r="R89" s="207">
        <f>R90+R102</f>
        <v>-1.476</v>
      </c>
      <c r="S89" s="206"/>
      <c r="T89" s="208">
        <f>T90+T102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79</v>
      </c>
      <c r="AT89" s="210" t="s">
        <v>71</v>
      </c>
      <c r="AU89" s="210" t="s">
        <v>72</v>
      </c>
      <c r="AY89" s="209" t="s">
        <v>139</v>
      </c>
      <c r="BK89" s="211">
        <f>BK90+BK102</f>
        <v>0</v>
      </c>
    </row>
    <row r="90" s="12" customFormat="1" ht="22.8" customHeight="1">
      <c r="A90" s="12"/>
      <c r="B90" s="198"/>
      <c r="C90" s="199"/>
      <c r="D90" s="200" t="s">
        <v>71</v>
      </c>
      <c r="E90" s="212" t="s">
        <v>79</v>
      </c>
      <c r="F90" s="212" t="s">
        <v>185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SUM(P91:P101)</f>
        <v>0</v>
      </c>
      <c r="Q90" s="206"/>
      <c r="R90" s="207">
        <f>SUM(R91:R101)</f>
        <v>-1.476</v>
      </c>
      <c r="S90" s="206"/>
      <c r="T90" s="208">
        <f>SUM(T91:T101)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79</v>
      </c>
      <c r="AT90" s="210" t="s">
        <v>71</v>
      </c>
      <c r="AU90" s="210" t="s">
        <v>79</v>
      </c>
      <c r="AY90" s="209" t="s">
        <v>139</v>
      </c>
      <c r="BK90" s="211">
        <f>SUM(BK91:BK101)</f>
        <v>0</v>
      </c>
    </row>
    <row r="91" s="2" customFormat="1" ht="24.15" customHeight="1">
      <c r="A91" s="40"/>
      <c r="B91" s="41"/>
      <c r="C91" s="214" t="s">
        <v>186</v>
      </c>
      <c r="D91" s="272" t="s">
        <v>143</v>
      </c>
      <c r="E91" s="216" t="s">
        <v>187</v>
      </c>
      <c r="F91" s="217" t="s">
        <v>188</v>
      </c>
      <c r="G91" s="218" t="s">
        <v>146</v>
      </c>
      <c r="H91" s="219">
        <v>-820</v>
      </c>
      <c r="I91" s="220"/>
      <c r="J91" s="221">
        <f>ROUND(I91*H91,2)</f>
        <v>0</v>
      </c>
      <c r="K91" s="217" t="s">
        <v>147</v>
      </c>
      <c r="L91" s="46"/>
      <c r="M91" s="222" t="s">
        <v>19</v>
      </c>
      <c r="N91" s="223" t="s">
        <v>43</v>
      </c>
      <c r="O91" s="86"/>
      <c r="P91" s="224">
        <f>O91*H91</f>
        <v>0</v>
      </c>
      <c r="Q91" s="224">
        <v>0.0018</v>
      </c>
      <c r="R91" s="224">
        <f>Q91*H91</f>
        <v>-1.476</v>
      </c>
      <c r="S91" s="224">
        <v>0</v>
      </c>
      <c r="T91" s="22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6" t="s">
        <v>148</v>
      </c>
      <c r="AT91" s="226" t="s">
        <v>143</v>
      </c>
      <c r="AU91" s="226" t="s">
        <v>81</v>
      </c>
      <c r="AY91" s="19" t="s">
        <v>139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9" t="s">
        <v>79</v>
      </c>
      <c r="BK91" s="227">
        <f>ROUND(I91*H91,2)</f>
        <v>0</v>
      </c>
      <c r="BL91" s="19" t="s">
        <v>148</v>
      </c>
      <c r="BM91" s="226" t="s">
        <v>189</v>
      </c>
    </row>
    <row r="92" s="2" customFormat="1">
      <c r="A92" s="40"/>
      <c r="B92" s="41"/>
      <c r="C92" s="42"/>
      <c r="D92" s="228" t="s">
        <v>150</v>
      </c>
      <c r="E92" s="42"/>
      <c r="F92" s="229" t="s">
        <v>190</v>
      </c>
      <c r="G92" s="42"/>
      <c r="H92" s="42"/>
      <c r="I92" s="230"/>
      <c r="J92" s="42"/>
      <c r="K92" s="42"/>
      <c r="L92" s="46"/>
      <c r="M92" s="231"/>
      <c r="N92" s="232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150</v>
      </c>
      <c r="AU92" s="19" t="s">
        <v>81</v>
      </c>
    </row>
    <row r="93" s="2" customFormat="1">
      <c r="A93" s="40"/>
      <c r="B93" s="41"/>
      <c r="C93" s="42"/>
      <c r="D93" s="233" t="s">
        <v>152</v>
      </c>
      <c r="E93" s="42"/>
      <c r="F93" s="234" t="s">
        <v>191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152</v>
      </c>
      <c r="AU93" s="19" t="s">
        <v>81</v>
      </c>
    </row>
    <row r="94" s="2" customFormat="1">
      <c r="A94" s="40"/>
      <c r="B94" s="41"/>
      <c r="C94" s="42"/>
      <c r="D94" s="228" t="s">
        <v>154</v>
      </c>
      <c r="E94" s="42"/>
      <c r="F94" s="235" t="s">
        <v>192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154</v>
      </c>
      <c r="AU94" s="19" t="s">
        <v>81</v>
      </c>
    </row>
    <row r="95" s="13" customFormat="1">
      <c r="A95" s="13"/>
      <c r="B95" s="236"/>
      <c r="C95" s="237"/>
      <c r="D95" s="228" t="s">
        <v>156</v>
      </c>
      <c r="E95" s="238" t="s">
        <v>19</v>
      </c>
      <c r="F95" s="239" t="s">
        <v>193</v>
      </c>
      <c r="G95" s="237"/>
      <c r="H95" s="238" t="s">
        <v>19</v>
      </c>
      <c r="I95" s="240"/>
      <c r="J95" s="237"/>
      <c r="K95" s="237"/>
      <c r="L95" s="241"/>
      <c r="M95" s="242"/>
      <c r="N95" s="243"/>
      <c r="O95" s="243"/>
      <c r="P95" s="243"/>
      <c r="Q95" s="243"/>
      <c r="R95" s="243"/>
      <c r="S95" s="243"/>
      <c r="T95" s="24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5" t="s">
        <v>156</v>
      </c>
      <c r="AU95" s="245" t="s">
        <v>81</v>
      </c>
      <c r="AV95" s="13" t="s">
        <v>79</v>
      </c>
      <c r="AW95" s="13" t="s">
        <v>33</v>
      </c>
      <c r="AX95" s="13" t="s">
        <v>72</v>
      </c>
      <c r="AY95" s="245" t="s">
        <v>139</v>
      </c>
    </row>
    <row r="96" s="13" customFormat="1">
      <c r="A96" s="13"/>
      <c r="B96" s="236"/>
      <c r="C96" s="237"/>
      <c r="D96" s="228" t="s">
        <v>156</v>
      </c>
      <c r="E96" s="238" t="s">
        <v>19</v>
      </c>
      <c r="F96" s="239" t="s">
        <v>194</v>
      </c>
      <c r="G96" s="237"/>
      <c r="H96" s="238" t="s">
        <v>19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156</v>
      </c>
      <c r="AU96" s="245" t="s">
        <v>81</v>
      </c>
      <c r="AV96" s="13" t="s">
        <v>79</v>
      </c>
      <c r="AW96" s="13" t="s">
        <v>33</v>
      </c>
      <c r="AX96" s="13" t="s">
        <v>72</v>
      </c>
      <c r="AY96" s="245" t="s">
        <v>139</v>
      </c>
    </row>
    <row r="97" s="13" customFormat="1">
      <c r="A97" s="13"/>
      <c r="B97" s="236"/>
      <c r="C97" s="237"/>
      <c r="D97" s="228" t="s">
        <v>156</v>
      </c>
      <c r="E97" s="238" t="s">
        <v>19</v>
      </c>
      <c r="F97" s="239" t="s">
        <v>195</v>
      </c>
      <c r="G97" s="237"/>
      <c r="H97" s="238" t="s">
        <v>19</v>
      </c>
      <c r="I97" s="240"/>
      <c r="J97" s="237"/>
      <c r="K97" s="237"/>
      <c r="L97" s="241"/>
      <c r="M97" s="242"/>
      <c r="N97" s="243"/>
      <c r="O97" s="243"/>
      <c r="P97" s="243"/>
      <c r="Q97" s="243"/>
      <c r="R97" s="243"/>
      <c r="S97" s="243"/>
      <c r="T97" s="24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5" t="s">
        <v>156</v>
      </c>
      <c r="AU97" s="245" t="s">
        <v>81</v>
      </c>
      <c r="AV97" s="13" t="s">
        <v>79</v>
      </c>
      <c r="AW97" s="13" t="s">
        <v>33</v>
      </c>
      <c r="AX97" s="13" t="s">
        <v>72</v>
      </c>
      <c r="AY97" s="245" t="s">
        <v>139</v>
      </c>
    </row>
    <row r="98" s="13" customFormat="1">
      <c r="A98" s="13"/>
      <c r="B98" s="236"/>
      <c r="C98" s="237"/>
      <c r="D98" s="228" t="s">
        <v>156</v>
      </c>
      <c r="E98" s="238" t="s">
        <v>19</v>
      </c>
      <c r="F98" s="239" t="s">
        <v>196</v>
      </c>
      <c r="G98" s="237"/>
      <c r="H98" s="238" t="s">
        <v>19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5" t="s">
        <v>156</v>
      </c>
      <c r="AU98" s="245" t="s">
        <v>81</v>
      </c>
      <c r="AV98" s="13" t="s">
        <v>79</v>
      </c>
      <c r="AW98" s="13" t="s">
        <v>33</v>
      </c>
      <c r="AX98" s="13" t="s">
        <v>72</v>
      </c>
      <c r="AY98" s="245" t="s">
        <v>139</v>
      </c>
    </row>
    <row r="99" s="13" customFormat="1">
      <c r="A99" s="13"/>
      <c r="B99" s="236"/>
      <c r="C99" s="237"/>
      <c r="D99" s="228" t="s">
        <v>156</v>
      </c>
      <c r="E99" s="238" t="s">
        <v>19</v>
      </c>
      <c r="F99" s="239" t="s">
        <v>197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156</v>
      </c>
      <c r="AU99" s="245" t="s">
        <v>81</v>
      </c>
      <c r="AV99" s="13" t="s">
        <v>79</v>
      </c>
      <c r="AW99" s="13" t="s">
        <v>33</v>
      </c>
      <c r="AX99" s="13" t="s">
        <v>72</v>
      </c>
      <c r="AY99" s="245" t="s">
        <v>139</v>
      </c>
    </row>
    <row r="100" s="14" customFormat="1">
      <c r="A100" s="14"/>
      <c r="B100" s="246"/>
      <c r="C100" s="247"/>
      <c r="D100" s="228" t="s">
        <v>156</v>
      </c>
      <c r="E100" s="248" t="s">
        <v>19</v>
      </c>
      <c r="F100" s="249" t="s">
        <v>198</v>
      </c>
      <c r="G100" s="247"/>
      <c r="H100" s="250">
        <v>820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6" t="s">
        <v>156</v>
      </c>
      <c r="AU100" s="256" t="s">
        <v>81</v>
      </c>
      <c r="AV100" s="14" t="s">
        <v>81</v>
      </c>
      <c r="AW100" s="14" t="s">
        <v>33</v>
      </c>
      <c r="AX100" s="14" t="s">
        <v>72</v>
      </c>
      <c r="AY100" s="256" t="s">
        <v>139</v>
      </c>
    </row>
    <row r="101" s="14" customFormat="1">
      <c r="A101" s="14"/>
      <c r="B101" s="246"/>
      <c r="C101" s="247"/>
      <c r="D101" s="228" t="s">
        <v>156</v>
      </c>
      <c r="E101" s="247"/>
      <c r="F101" s="249" t="s">
        <v>199</v>
      </c>
      <c r="G101" s="247"/>
      <c r="H101" s="250">
        <v>-820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156</v>
      </c>
      <c r="AU101" s="256" t="s">
        <v>81</v>
      </c>
      <c r="AV101" s="14" t="s">
        <v>81</v>
      </c>
      <c r="AW101" s="14" t="s">
        <v>4</v>
      </c>
      <c r="AX101" s="14" t="s">
        <v>79</v>
      </c>
      <c r="AY101" s="256" t="s">
        <v>139</v>
      </c>
    </row>
    <row r="102" s="12" customFormat="1" ht="22.8" customHeight="1">
      <c r="A102" s="12"/>
      <c r="B102" s="198"/>
      <c r="C102" s="199"/>
      <c r="D102" s="200" t="s">
        <v>71</v>
      </c>
      <c r="E102" s="212" t="s">
        <v>168</v>
      </c>
      <c r="F102" s="212" t="s">
        <v>169</v>
      </c>
      <c r="G102" s="199"/>
      <c r="H102" s="199"/>
      <c r="I102" s="202"/>
      <c r="J102" s="213">
        <f>BK102</f>
        <v>0</v>
      </c>
      <c r="K102" s="199"/>
      <c r="L102" s="204"/>
      <c r="M102" s="205"/>
      <c r="N102" s="206"/>
      <c r="O102" s="206"/>
      <c r="P102" s="207">
        <f>SUM(P103:P108)</f>
        <v>0</v>
      </c>
      <c r="Q102" s="206"/>
      <c r="R102" s="207">
        <f>SUM(R103:R108)</f>
        <v>0</v>
      </c>
      <c r="S102" s="206"/>
      <c r="T102" s="208">
        <f>SUM(T103:T108)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79</v>
      </c>
      <c r="AT102" s="210" t="s">
        <v>71</v>
      </c>
      <c r="AU102" s="210" t="s">
        <v>79</v>
      </c>
      <c r="AY102" s="209" t="s">
        <v>139</v>
      </c>
      <c r="BK102" s="211">
        <f>SUM(BK103:BK108)</f>
        <v>0</v>
      </c>
    </row>
    <row r="103" s="2" customFormat="1" ht="16.5" customHeight="1">
      <c r="A103" s="40"/>
      <c r="B103" s="41"/>
      <c r="C103" s="214" t="s">
        <v>200</v>
      </c>
      <c r="D103" s="215" t="s">
        <v>143</v>
      </c>
      <c r="E103" s="216" t="s">
        <v>201</v>
      </c>
      <c r="F103" s="217" t="s">
        <v>202</v>
      </c>
      <c r="G103" s="218" t="s">
        <v>173</v>
      </c>
      <c r="H103" s="219">
        <v>-1.476</v>
      </c>
      <c r="I103" s="220"/>
      <c r="J103" s="221">
        <f>ROUND(I103*H103,2)</f>
        <v>0</v>
      </c>
      <c r="K103" s="217" t="s">
        <v>147</v>
      </c>
      <c r="L103" s="46"/>
      <c r="M103" s="222" t="s">
        <v>19</v>
      </c>
      <c r="N103" s="223" t="s">
        <v>43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148</v>
      </c>
      <c r="AT103" s="226" t="s">
        <v>143</v>
      </c>
      <c r="AU103" s="226" t="s">
        <v>81</v>
      </c>
      <c r="AY103" s="19" t="s">
        <v>139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79</v>
      </c>
      <c r="BK103" s="227">
        <f>ROUND(I103*H103,2)</f>
        <v>0</v>
      </c>
      <c r="BL103" s="19" t="s">
        <v>148</v>
      </c>
      <c r="BM103" s="226" t="s">
        <v>203</v>
      </c>
    </row>
    <row r="104" s="2" customFormat="1">
      <c r="A104" s="40"/>
      <c r="B104" s="41"/>
      <c r="C104" s="42"/>
      <c r="D104" s="228" t="s">
        <v>150</v>
      </c>
      <c r="E104" s="42"/>
      <c r="F104" s="229" t="s">
        <v>204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150</v>
      </c>
      <c r="AU104" s="19" t="s">
        <v>81</v>
      </c>
    </row>
    <row r="105" s="2" customFormat="1">
      <c r="A105" s="40"/>
      <c r="B105" s="41"/>
      <c r="C105" s="42"/>
      <c r="D105" s="233" t="s">
        <v>152</v>
      </c>
      <c r="E105" s="42"/>
      <c r="F105" s="234" t="s">
        <v>205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152</v>
      </c>
      <c r="AU105" s="19" t="s">
        <v>81</v>
      </c>
    </row>
    <row r="106" s="2" customFormat="1" ht="21.75" customHeight="1">
      <c r="A106" s="40"/>
      <c r="B106" s="41"/>
      <c r="C106" s="214" t="s">
        <v>206</v>
      </c>
      <c r="D106" s="215" t="s">
        <v>143</v>
      </c>
      <c r="E106" s="216" t="s">
        <v>207</v>
      </c>
      <c r="F106" s="217" t="s">
        <v>208</v>
      </c>
      <c r="G106" s="218" t="s">
        <v>173</v>
      </c>
      <c r="H106" s="219">
        <v>-1.476</v>
      </c>
      <c r="I106" s="220"/>
      <c r="J106" s="221">
        <f>ROUND(I106*H106,2)</f>
        <v>0</v>
      </c>
      <c r="K106" s="217" t="s">
        <v>147</v>
      </c>
      <c r="L106" s="46"/>
      <c r="M106" s="222" t="s">
        <v>19</v>
      </c>
      <c r="N106" s="223" t="s">
        <v>43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148</v>
      </c>
      <c r="AT106" s="226" t="s">
        <v>143</v>
      </c>
      <c r="AU106" s="226" t="s">
        <v>81</v>
      </c>
      <c r="AY106" s="19" t="s">
        <v>139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79</v>
      </c>
      <c r="BK106" s="227">
        <f>ROUND(I106*H106,2)</f>
        <v>0</v>
      </c>
      <c r="BL106" s="19" t="s">
        <v>148</v>
      </c>
      <c r="BM106" s="226" t="s">
        <v>209</v>
      </c>
    </row>
    <row r="107" s="2" customFormat="1">
      <c r="A107" s="40"/>
      <c r="B107" s="41"/>
      <c r="C107" s="42"/>
      <c r="D107" s="228" t="s">
        <v>150</v>
      </c>
      <c r="E107" s="42"/>
      <c r="F107" s="229" t="s">
        <v>210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150</v>
      </c>
      <c r="AU107" s="19" t="s">
        <v>81</v>
      </c>
    </row>
    <row r="108" s="2" customFormat="1">
      <c r="A108" s="40"/>
      <c r="B108" s="41"/>
      <c r="C108" s="42"/>
      <c r="D108" s="233" t="s">
        <v>152</v>
      </c>
      <c r="E108" s="42"/>
      <c r="F108" s="234" t="s">
        <v>211</v>
      </c>
      <c r="G108" s="42"/>
      <c r="H108" s="42"/>
      <c r="I108" s="230"/>
      <c r="J108" s="42"/>
      <c r="K108" s="42"/>
      <c r="L108" s="46"/>
      <c r="M108" s="268"/>
      <c r="N108" s="269"/>
      <c r="O108" s="270"/>
      <c r="P108" s="270"/>
      <c r="Q108" s="270"/>
      <c r="R108" s="270"/>
      <c r="S108" s="270"/>
      <c r="T108" s="271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152</v>
      </c>
      <c r="AU108" s="19" t="s">
        <v>81</v>
      </c>
    </row>
    <row r="109" s="2" customFormat="1" ht="6.96" customHeight="1">
      <c r="A109" s="40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46"/>
      <c r="M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</sheetData>
  <sheetProtection sheet="1" autoFilter="0" formatColumns="0" formatRows="0" objects="1" scenarios="1" spinCount="100000" saltValue="GBGf1fFP0kePvLHXYrfnVp8vhYkSp7LkheqMBTU1I3dCqe3Z6tqoRWS58MOCwGXLhi/OLlzF9dXikuKIEoW/Qw==" hashValue="nlMvz908ij9os1in6bzX/XnI7YBeamnAIBB+FV1FQBX38nbxl5kxu0wTbQboJeKgdEgrjr+ta3LSdgPXivjgJw==" algorithmName="SHA-512" password="A0DE"/>
  <autoFilter ref="C87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4_02/141721251"/>
    <hyperlink ref="F105" r:id="rId2" display="https://podminky.urs.cz/item/CS_URS_2024_02/998276111"/>
    <hyperlink ref="F108" r:id="rId3" display="https://podminky.urs.cz/item/CS_URS_2024_02/99827612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Práce a dodávky specifikované v Dodatku č.1 k Dílu IV. dokumentace MVS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30" customHeight="1">
      <c r="A11" s="40"/>
      <c r="B11" s="46"/>
      <c r="C11" s="40"/>
      <c r="D11" s="40"/>
      <c r="E11" s="147" t="s">
        <v>212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3. 7. 2025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214.5" customHeight="1">
      <c r="A29" s="149"/>
      <c r="B29" s="150"/>
      <c r="C29" s="149"/>
      <c r="D29" s="149"/>
      <c r="E29" s="151" t="s">
        <v>116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ROUND((SUM(BE87:BE121)),  2)</f>
        <v>0</v>
      </c>
      <c r="G35" s="40"/>
      <c r="H35" s="40"/>
      <c r="I35" s="159">
        <v>0.20999999999999999</v>
      </c>
      <c r="J35" s="158">
        <f>ROUND(((SUM(BE87:BE121))*I35),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ROUND((SUM(BF87:BF121)),  2)</f>
        <v>0</v>
      </c>
      <c r="G36" s="40"/>
      <c r="H36" s="40"/>
      <c r="I36" s="159">
        <v>0.12</v>
      </c>
      <c r="J36" s="158">
        <f>ROUND(((SUM(BF87:BF121))*I36),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ROUND((SUM(BG87:BG121)),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ROUND((SUM(BH87:BH121)),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ROUND((SUM(BI87:BI121)),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Práce a dodávky specifikované v Dodatku č.1 k Dílu IV. dokumentace MVS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30" customHeight="1">
      <c r="A54" s="40"/>
      <c r="B54" s="41"/>
      <c r="C54" s="42"/>
      <c r="D54" s="42"/>
      <c r="E54" s="71" t="str">
        <f>E11</f>
        <v>SO 703_100, 200 - Sklad kyslíku vč. nádrží a související technologie - Stavební řešení, Konstrukční řešení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Letiště Čáslav</v>
      </c>
      <c r="G56" s="42"/>
      <c r="H56" s="42"/>
      <c r="I56" s="34" t="s">
        <v>23</v>
      </c>
      <c r="J56" s="74" t="str">
        <f>IF(J14="","",J14)</f>
        <v>3. 7. 2025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Česká Republika - Ministerstvo obrany ČR</v>
      </c>
      <c r="G58" s="42"/>
      <c r="H58" s="42"/>
      <c r="I58" s="34" t="s">
        <v>31</v>
      </c>
      <c r="J58" s="38" t="str">
        <f>E23</f>
        <v xml:space="preserve">AGA-Letiště, s.r.o.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120</v>
      </c>
    </row>
    <row r="64" s="9" customFormat="1" ht="24.96" customHeight="1">
      <c r="A64" s="9"/>
      <c r="B64" s="176"/>
      <c r="C64" s="177"/>
      <c r="D64" s="178" t="s">
        <v>213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214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124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Práce a dodávky specifikované v Dodatku č.1 k Dílu IV. dokumentace MVS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113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30" customHeight="1">
      <c r="A79" s="40"/>
      <c r="B79" s="41"/>
      <c r="C79" s="42"/>
      <c r="D79" s="42"/>
      <c r="E79" s="71" t="str">
        <f>E11</f>
        <v>SO 703_100, 200 - Sklad kyslíku vč. nádrží a související technologie - Stavební řešení, Konstrukční řešení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Letiště Čáslav</v>
      </c>
      <c r="G81" s="42"/>
      <c r="H81" s="42"/>
      <c r="I81" s="34" t="s">
        <v>23</v>
      </c>
      <c r="J81" s="74" t="str">
        <f>IF(J14="","",J14)</f>
        <v>3. 7. 2025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Česká Republika - Ministerstvo obrany ČR</v>
      </c>
      <c r="G83" s="42"/>
      <c r="H83" s="42"/>
      <c r="I83" s="34" t="s">
        <v>31</v>
      </c>
      <c r="J83" s="38" t="str">
        <f>E23</f>
        <v xml:space="preserve">AGA-Letiště, s.r.o. 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125</v>
      </c>
      <c r="D86" s="190" t="s">
        <v>57</v>
      </c>
      <c r="E86" s="190" t="s">
        <v>53</v>
      </c>
      <c r="F86" s="190" t="s">
        <v>54</v>
      </c>
      <c r="G86" s="190" t="s">
        <v>126</v>
      </c>
      <c r="H86" s="190" t="s">
        <v>127</v>
      </c>
      <c r="I86" s="190" t="s">
        <v>128</v>
      </c>
      <c r="J86" s="190" t="s">
        <v>119</v>
      </c>
      <c r="K86" s="191" t="s">
        <v>129</v>
      </c>
      <c r="L86" s="192"/>
      <c r="M86" s="94" t="s">
        <v>19</v>
      </c>
      <c r="N86" s="95" t="s">
        <v>42</v>
      </c>
      <c r="O86" s="95" t="s">
        <v>130</v>
      </c>
      <c r="P86" s="95" t="s">
        <v>131</v>
      </c>
      <c r="Q86" s="95" t="s">
        <v>132</v>
      </c>
      <c r="R86" s="95" t="s">
        <v>133</v>
      </c>
      <c r="S86" s="95" t="s">
        <v>134</v>
      </c>
      <c r="T86" s="96" t="s">
        <v>135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136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120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71</v>
      </c>
      <c r="E88" s="201" t="s">
        <v>215</v>
      </c>
      <c r="F88" s="201" t="s">
        <v>216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81</v>
      </c>
      <c r="AT88" s="210" t="s">
        <v>71</v>
      </c>
      <c r="AU88" s="210" t="s">
        <v>72</v>
      </c>
      <c r="AY88" s="209" t="s">
        <v>139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71</v>
      </c>
      <c r="E89" s="212" t="s">
        <v>217</v>
      </c>
      <c r="F89" s="212" t="s">
        <v>218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SUM(P90:P121)</f>
        <v>0</v>
      </c>
      <c r="Q89" s="206"/>
      <c r="R89" s="207">
        <f>SUM(R90:R121)</f>
        <v>0</v>
      </c>
      <c r="S89" s="206"/>
      <c r="T89" s="208">
        <f>SUM(T90:T121)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81</v>
      </c>
      <c r="AT89" s="210" t="s">
        <v>71</v>
      </c>
      <c r="AU89" s="210" t="s">
        <v>79</v>
      </c>
      <c r="AY89" s="209" t="s">
        <v>139</v>
      </c>
      <c r="BK89" s="211">
        <f>SUM(BK90:BK121)</f>
        <v>0</v>
      </c>
    </row>
    <row r="90" s="2" customFormat="1" ht="37.8" customHeight="1">
      <c r="A90" s="40"/>
      <c r="B90" s="41"/>
      <c r="C90" s="214" t="s">
        <v>219</v>
      </c>
      <c r="D90" s="272" t="s">
        <v>143</v>
      </c>
      <c r="E90" s="216" t="s">
        <v>220</v>
      </c>
      <c r="F90" s="217" t="s">
        <v>221</v>
      </c>
      <c r="G90" s="218" t="s">
        <v>222</v>
      </c>
      <c r="H90" s="219">
        <v>-2</v>
      </c>
      <c r="I90" s="220"/>
      <c r="J90" s="221">
        <f>ROUND(I90*H90,2)</f>
        <v>0</v>
      </c>
      <c r="K90" s="217" t="s">
        <v>19</v>
      </c>
      <c r="L90" s="46"/>
      <c r="M90" s="222" t="s">
        <v>19</v>
      </c>
      <c r="N90" s="223" t="s">
        <v>43</v>
      </c>
      <c r="O90" s="86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223</v>
      </c>
      <c r="AT90" s="226" t="s">
        <v>143</v>
      </c>
      <c r="AU90" s="226" t="s">
        <v>81</v>
      </c>
      <c r="AY90" s="19" t="s">
        <v>139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9" t="s">
        <v>79</v>
      </c>
      <c r="BK90" s="227">
        <f>ROUND(I90*H90,2)</f>
        <v>0</v>
      </c>
      <c r="BL90" s="19" t="s">
        <v>223</v>
      </c>
      <c r="BM90" s="226" t="s">
        <v>224</v>
      </c>
    </row>
    <row r="91" s="2" customFormat="1">
      <c r="A91" s="40"/>
      <c r="B91" s="41"/>
      <c r="C91" s="42"/>
      <c r="D91" s="228" t="s">
        <v>150</v>
      </c>
      <c r="E91" s="42"/>
      <c r="F91" s="229" t="s">
        <v>225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150</v>
      </c>
      <c r="AU91" s="19" t="s">
        <v>81</v>
      </c>
    </row>
    <row r="92" s="2" customFormat="1" ht="37.8" customHeight="1">
      <c r="A92" s="40"/>
      <c r="B92" s="41"/>
      <c r="C92" s="214" t="s">
        <v>226</v>
      </c>
      <c r="D92" s="273" t="s">
        <v>143</v>
      </c>
      <c r="E92" s="216" t="s">
        <v>227</v>
      </c>
      <c r="F92" s="217" t="s">
        <v>228</v>
      </c>
      <c r="G92" s="218" t="s">
        <v>222</v>
      </c>
      <c r="H92" s="219">
        <v>2</v>
      </c>
      <c r="I92" s="220"/>
      <c r="J92" s="221">
        <f>ROUND(I92*H92,2)</f>
        <v>0</v>
      </c>
      <c r="K92" s="217" t="s">
        <v>19</v>
      </c>
      <c r="L92" s="46"/>
      <c r="M92" s="222" t="s">
        <v>19</v>
      </c>
      <c r="N92" s="223" t="s">
        <v>43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223</v>
      </c>
      <c r="AT92" s="226" t="s">
        <v>143</v>
      </c>
      <c r="AU92" s="226" t="s">
        <v>81</v>
      </c>
      <c r="AY92" s="19" t="s">
        <v>139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79</v>
      </c>
      <c r="BK92" s="227">
        <f>ROUND(I92*H92,2)</f>
        <v>0</v>
      </c>
      <c r="BL92" s="19" t="s">
        <v>223</v>
      </c>
      <c r="BM92" s="226" t="s">
        <v>229</v>
      </c>
    </row>
    <row r="93" s="2" customFormat="1">
      <c r="A93" s="40"/>
      <c r="B93" s="41"/>
      <c r="C93" s="42"/>
      <c r="D93" s="228" t="s">
        <v>150</v>
      </c>
      <c r="E93" s="42"/>
      <c r="F93" s="229" t="s">
        <v>230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150</v>
      </c>
      <c r="AU93" s="19" t="s">
        <v>81</v>
      </c>
    </row>
    <row r="94" s="2" customFormat="1" ht="37.8" customHeight="1">
      <c r="A94" s="40"/>
      <c r="B94" s="41"/>
      <c r="C94" s="214" t="s">
        <v>231</v>
      </c>
      <c r="D94" s="272" t="s">
        <v>143</v>
      </c>
      <c r="E94" s="216" t="s">
        <v>232</v>
      </c>
      <c r="F94" s="217" t="s">
        <v>221</v>
      </c>
      <c r="G94" s="218" t="s">
        <v>222</v>
      </c>
      <c r="H94" s="219">
        <v>-2</v>
      </c>
      <c r="I94" s="220"/>
      <c r="J94" s="221">
        <f>ROUND(I94*H94,2)</f>
        <v>0</v>
      </c>
      <c r="K94" s="217" t="s">
        <v>19</v>
      </c>
      <c r="L94" s="46"/>
      <c r="M94" s="222" t="s">
        <v>19</v>
      </c>
      <c r="N94" s="223" t="s">
        <v>43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223</v>
      </c>
      <c r="AT94" s="226" t="s">
        <v>143</v>
      </c>
      <c r="AU94" s="226" t="s">
        <v>81</v>
      </c>
      <c r="AY94" s="19" t="s">
        <v>139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79</v>
      </c>
      <c r="BK94" s="227">
        <f>ROUND(I94*H94,2)</f>
        <v>0</v>
      </c>
      <c r="BL94" s="19" t="s">
        <v>223</v>
      </c>
      <c r="BM94" s="226" t="s">
        <v>233</v>
      </c>
    </row>
    <row r="95" s="2" customFormat="1">
      <c r="A95" s="40"/>
      <c r="B95" s="41"/>
      <c r="C95" s="42"/>
      <c r="D95" s="228" t="s">
        <v>150</v>
      </c>
      <c r="E95" s="42"/>
      <c r="F95" s="229" t="s">
        <v>225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150</v>
      </c>
      <c r="AU95" s="19" t="s">
        <v>81</v>
      </c>
    </row>
    <row r="96" s="2" customFormat="1" ht="37.8" customHeight="1">
      <c r="A96" s="40"/>
      <c r="B96" s="41"/>
      <c r="C96" s="214" t="s">
        <v>234</v>
      </c>
      <c r="D96" s="273" t="s">
        <v>143</v>
      </c>
      <c r="E96" s="216" t="s">
        <v>235</v>
      </c>
      <c r="F96" s="217" t="s">
        <v>228</v>
      </c>
      <c r="G96" s="218" t="s">
        <v>222</v>
      </c>
      <c r="H96" s="219">
        <v>2</v>
      </c>
      <c r="I96" s="220"/>
      <c r="J96" s="221">
        <f>ROUND(I96*H96,2)</f>
        <v>0</v>
      </c>
      <c r="K96" s="217" t="s">
        <v>19</v>
      </c>
      <c r="L96" s="46"/>
      <c r="M96" s="222" t="s">
        <v>19</v>
      </c>
      <c r="N96" s="223" t="s">
        <v>43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223</v>
      </c>
      <c r="AT96" s="226" t="s">
        <v>143</v>
      </c>
      <c r="AU96" s="226" t="s">
        <v>81</v>
      </c>
      <c r="AY96" s="19" t="s">
        <v>139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79</v>
      </c>
      <c r="BK96" s="227">
        <f>ROUND(I96*H96,2)</f>
        <v>0</v>
      </c>
      <c r="BL96" s="19" t="s">
        <v>223</v>
      </c>
      <c r="BM96" s="226" t="s">
        <v>236</v>
      </c>
    </row>
    <row r="97" s="2" customFormat="1">
      <c r="A97" s="40"/>
      <c r="B97" s="41"/>
      <c r="C97" s="42"/>
      <c r="D97" s="228" t="s">
        <v>150</v>
      </c>
      <c r="E97" s="42"/>
      <c r="F97" s="229" t="s">
        <v>230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150</v>
      </c>
      <c r="AU97" s="19" t="s">
        <v>81</v>
      </c>
    </row>
    <row r="98" s="2" customFormat="1" ht="37.8" customHeight="1">
      <c r="A98" s="40"/>
      <c r="B98" s="41"/>
      <c r="C98" s="214" t="s">
        <v>237</v>
      </c>
      <c r="D98" s="272" t="s">
        <v>143</v>
      </c>
      <c r="E98" s="216" t="s">
        <v>238</v>
      </c>
      <c r="F98" s="217" t="s">
        <v>221</v>
      </c>
      <c r="G98" s="218" t="s">
        <v>222</v>
      </c>
      <c r="H98" s="219">
        <v>-1</v>
      </c>
      <c r="I98" s="220"/>
      <c r="J98" s="221">
        <f>ROUND(I98*H98,2)</f>
        <v>0</v>
      </c>
      <c r="K98" s="217" t="s">
        <v>19</v>
      </c>
      <c r="L98" s="46"/>
      <c r="M98" s="222" t="s">
        <v>19</v>
      </c>
      <c r="N98" s="223" t="s">
        <v>43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223</v>
      </c>
      <c r="AT98" s="226" t="s">
        <v>143</v>
      </c>
      <c r="AU98" s="226" t="s">
        <v>81</v>
      </c>
      <c r="AY98" s="19" t="s">
        <v>139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79</v>
      </c>
      <c r="BK98" s="227">
        <f>ROUND(I98*H98,2)</f>
        <v>0</v>
      </c>
      <c r="BL98" s="19" t="s">
        <v>223</v>
      </c>
      <c r="BM98" s="226" t="s">
        <v>239</v>
      </c>
    </row>
    <row r="99" s="2" customFormat="1">
      <c r="A99" s="40"/>
      <c r="B99" s="41"/>
      <c r="C99" s="42"/>
      <c r="D99" s="228" t="s">
        <v>150</v>
      </c>
      <c r="E99" s="42"/>
      <c r="F99" s="229" t="s">
        <v>225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150</v>
      </c>
      <c r="AU99" s="19" t="s">
        <v>81</v>
      </c>
    </row>
    <row r="100" s="2" customFormat="1" ht="37.8" customHeight="1">
      <c r="A100" s="40"/>
      <c r="B100" s="41"/>
      <c r="C100" s="214" t="s">
        <v>240</v>
      </c>
      <c r="D100" s="273" t="s">
        <v>143</v>
      </c>
      <c r="E100" s="216" t="s">
        <v>241</v>
      </c>
      <c r="F100" s="217" t="s">
        <v>228</v>
      </c>
      <c r="G100" s="218" t="s">
        <v>222</v>
      </c>
      <c r="H100" s="219">
        <v>1</v>
      </c>
      <c r="I100" s="220"/>
      <c r="J100" s="221">
        <f>ROUND(I100*H100,2)</f>
        <v>0</v>
      </c>
      <c r="K100" s="217" t="s">
        <v>19</v>
      </c>
      <c r="L100" s="46"/>
      <c r="M100" s="222" t="s">
        <v>19</v>
      </c>
      <c r="N100" s="223" t="s">
        <v>43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223</v>
      </c>
      <c r="AT100" s="226" t="s">
        <v>143</v>
      </c>
      <c r="AU100" s="226" t="s">
        <v>81</v>
      </c>
      <c r="AY100" s="19" t="s">
        <v>139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79</v>
      </c>
      <c r="BK100" s="227">
        <f>ROUND(I100*H100,2)</f>
        <v>0</v>
      </c>
      <c r="BL100" s="19" t="s">
        <v>223</v>
      </c>
      <c r="BM100" s="226" t="s">
        <v>242</v>
      </c>
    </row>
    <row r="101" s="2" customFormat="1">
      <c r="A101" s="40"/>
      <c r="B101" s="41"/>
      <c r="C101" s="42"/>
      <c r="D101" s="228" t="s">
        <v>150</v>
      </c>
      <c r="E101" s="42"/>
      <c r="F101" s="229" t="s">
        <v>230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150</v>
      </c>
      <c r="AU101" s="19" t="s">
        <v>81</v>
      </c>
    </row>
    <row r="102" s="2" customFormat="1" ht="37.8" customHeight="1">
      <c r="A102" s="40"/>
      <c r="B102" s="41"/>
      <c r="C102" s="214" t="s">
        <v>243</v>
      </c>
      <c r="D102" s="272" t="s">
        <v>143</v>
      </c>
      <c r="E102" s="216" t="s">
        <v>244</v>
      </c>
      <c r="F102" s="217" t="s">
        <v>221</v>
      </c>
      <c r="G102" s="218" t="s">
        <v>222</v>
      </c>
      <c r="H102" s="219">
        <v>-1</v>
      </c>
      <c r="I102" s="220"/>
      <c r="J102" s="221">
        <f>ROUND(I102*H102,2)</f>
        <v>0</v>
      </c>
      <c r="K102" s="217" t="s">
        <v>19</v>
      </c>
      <c r="L102" s="46"/>
      <c r="M102" s="222" t="s">
        <v>19</v>
      </c>
      <c r="N102" s="223" t="s">
        <v>43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223</v>
      </c>
      <c r="AT102" s="226" t="s">
        <v>143</v>
      </c>
      <c r="AU102" s="226" t="s">
        <v>81</v>
      </c>
      <c r="AY102" s="19" t="s">
        <v>139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79</v>
      </c>
      <c r="BK102" s="227">
        <f>ROUND(I102*H102,2)</f>
        <v>0</v>
      </c>
      <c r="BL102" s="19" t="s">
        <v>223</v>
      </c>
      <c r="BM102" s="226" t="s">
        <v>245</v>
      </c>
    </row>
    <row r="103" s="2" customFormat="1">
      <c r="A103" s="40"/>
      <c r="B103" s="41"/>
      <c r="C103" s="42"/>
      <c r="D103" s="228" t="s">
        <v>150</v>
      </c>
      <c r="E103" s="42"/>
      <c r="F103" s="229" t="s">
        <v>225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150</v>
      </c>
      <c r="AU103" s="19" t="s">
        <v>81</v>
      </c>
    </row>
    <row r="104" s="2" customFormat="1" ht="37.8" customHeight="1">
      <c r="A104" s="40"/>
      <c r="B104" s="41"/>
      <c r="C104" s="214" t="s">
        <v>246</v>
      </c>
      <c r="D104" s="273" t="s">
        <v>143</v>
      </c>
      <c r="E104" s="216" t="s">
        <v>247</v>
      </c>
      <c r="F104" s="217" t="s">
        <v>228</v>
      </c>
      <c r="G104" s="218" t="s">
        <v>222</v>
      </c>
      <c r="H104" s="219">
        <v>1</v>
      </c>
      <c r="I104" s="220"/>
      <c r="J104" s="221">
        <f>ROUND(I104*H104,2)</f>
        <v>0</v>
      </c>
      <c r="K104" s="217" t="s">
        <v>19</v>
      </c>
      <c r="L104" s="46"/>
      <c r="M104" s="222" t="s">
        <v>19</v>
      </c>
      <c r="N104" s="223" t="s">
        <v>43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223</v>
      </c>
      <c r="AT104" s="226" t="s">
        <v>143</v>
      </c>
      <c r="AU104" s="226" t="s">
        <v>81</v>
      </c>
      <c r="AY104" s="19" t="s">
        <v>139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79</v>
      </c>
      <c r="BK104" s="227">
        <f>ROUND(I104*H104,2)</f>
        <v>0</v>
      </c>
      <c r="BL104" s="19" t="s">
        <v>223</v>
      </c>
      <c r="BM104" s="226" t="s">
        <v>248</v>
      </c>
    </row>
    <row r="105" s="2" customFormat="1">
      <c r="A105" s="40"/>
      <c r="B105" s="41"/>
      <c r="C105" s="42"/>
      <c r="D105" s="228" t="s">
        <v>150</v>
      </c>
      <c r="E105" s="42"/>
      <c r="F105" s="229" t="s">
        <v>230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150</v>
      </c>
      <c r="AU105" s="19" t="s">
        <v>81</v>
      </c>
    </row>
    <row r="106" s="2" customFormat="1" ht="37.8" customHeight="1">
      <c r="A106" s="40"/>
      <c r="B106" s="41"/>
      <c r="C106" s="214" t="s">
        <v>249</v>
      </c>
      <c r="D106" s="272" t="s">
        <v>143</v>
      </c>
      <c r="E106" s="216" t="s">
        <v>250</v>
      </c>
      <c r="F106" s="217" t="s">
        <v>221</v>
      </c>
      <c r="G106" s="218" t="s">
        <v>222</v>
      </c>
      <c r="H106" s="219">
        <v>-1</v>
      </c>
      <c r="I106" s="220"/>
      <c r="J106" s="221">
        <f>ROUND(I106*H106,2)</f>
        <v>0</v>
      </c>
      <c r="K106" s="217" t="s">
        <v>19</v>
      </c>
      <c r="L106" s="46"/>
      <c r="M106" s="222" t="s">
        <v>19</v>
      </c>
      <c r="N106" s="223" t="s">
        <v>43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223</v>
      </c>
      <c r="AT106" s="226" t="s">
        <v>143</v>
      </c>
      <c r="AU106" s="226" t="s">
        <v>81</v>
      </c>
      <c r="AY106" s="19" t="s">
        <v>139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79</v>
      </c>
      <c r="BK106" s="227">
        <f>ROUND(I106*H106,2)</f>
        <v>0</v>
      </c>
      <c r="BL106" s="19" t="s">
        <v>223</v>
      </c>
      <c r="BM106" s="226" t="s">
        <v>251</v>
      </c>
    </row>
    <row r="107" s="2" customFormat="1">
      <c r="A107" s="40"/>
      <c r="B107" s="41"/>
      <c r="C107" s="42"/>
      <c r="D107" s="228" t="s">
        <v>150</v>
      </c>
      <c r="E107" s="42"/>
      <c r="F107" s="229" t="s">
        <v>225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150</v>
      </c>
      <c r="AU107" s="19" t="s">
        <v>81</v>
      </c>
    </row>
    <row r="108" s="2" customFormat="1" ht="37.8" customHeight="1">
      <c r="A108" s="40"/>
      <c r="B108" s="41"/>
      <c r="C108" s="214" t="s">
        <v>252</v>
      </c>
      <c r="D108" s="273" t="s">
        <v>143</v>
      </c>
      <c r="E108" s="216" t="s">
        <v>253</v>
      </c>
      <c r="F108" s="217" t="s">
        <v>228</v>
      </c>
      <c r="G108" s="218" t="s">
        <v>222</v>
      </c>
      <c r="H108" s="219">
        <v>1</v>
      </c>
      <c r="I108" s="220"/>
      <c r="J108" s="221">
        <f>ROUND(I108*H108,2)</f>
        <v>0</v>
      </c>
      <c r="K108" s="217" t="s">
        <v>19</v>
      </c>
      <c r="L108" s="46"/>
      <c r="M108" s="222" t="s">
        <v>19</v>
      </c>
      <c r="N108" s="223" t="s">
        <v>43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223</v>
      </c>
      <c r="AT108" s="226" t="s">
        <v>143</v>
      </c>
      <c r="AU108" s="226" t="s">
        <v>81</v>
      </c>
      <c r="AY108" s="19" t="s">
        <v>139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79</v>
      </c>
      <c r="BK108" s="227">
        <f>ROUND(I108*H108,2)</f>
        <v>0</v>
      </c>
      <c r="BL108" s="19" t="s">
        <v>223</v>
      </c>
      <c r="BM108" s="226" t="s">
        <v>254</v>
      </c>
    </row>
    <row r="109" s="2" customFormat="1">
      <c r="A109" s="40"/>
      <c r="B109" s="41"/>
      <c r="C109" s="42"/>
      <c r="D109" s="228" t="s">
        <v>150</v>
      </c>
      <c r="E109" s="42"/>
      <c r="F109" s="229" t="s">
        <v>230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150</v>
      </c>
      <c r="AU109" s="19" t="s">
        <v>81</v>
      </c>
    </row>
    <row r="110" s="2" customFormat="1" ht="37.8" customHeight="1">
      <c r="A110" s="40"/>
      <c r="B110" s="41"/>
      <c r="C110" s="214" t="s">
        <v>255</v>
      </c>
      <c r="D110" s="272" t="s">
        <v>143</v>
      </c>
      <c r="E110" s="216" t="s">
        <v>256</v>
      </c>
      <c r="F110" s="217" t="s">
        <v>257</v>
      </c>
      <c r="G110" s="218" t="s">
        <v>222</v>
      </c>
      <c r="H110" s="219">
        <v>-1</v>
      </c>
      <c r="I110" s="220"/>
      <c r="J110" s="221">
        <f>ROUND(I110*H110,2)</f>
        <v>0</v>
      </c>
      <c r="K110" s="217" t="s">
        <v>19</v>
      </c>
      <c r="L110" s="46"/>
      <c r="M110" s="222" t="s">
        <v>19</v>
      </c>
      <c r="N110" s="223" t="s">
        <v>43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223</v>
      </c>
      <c r="AT110" s="226" t="s">
        <v>143</v>
      </c>
      <c r="AU110" s="226" t="s">
        <v>81</v>
      </c>
      <c r="AY110" s="19" t="s">
        <v>139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79</v>
      </c>
      <c r="BK110" s="227">
        <f>ROUND(I110*H110,2)</f>
        <v>0</v>
      </c>
      <c r="BL110" s="19" t="s">
        <v>223</v>
      </c>
      <c r="BM110" s="226" t="s">
        <v>258</v>
      </c>
    </row>
    <row r="111" s="2" customFormat="1">
      <c r="A111" s="40"/>
      <c r="B111" s="41"/>
      <c r="C111" s="42"/>
      <c r="D111" s="228" t="s">
        <v>150</v>
      </c>
      <c r="E111" s="42"/>
      <c r="F111" s="229" t="s">
        <v>259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150</v>
      </c>
      <c r="AU111" s="19" t="s">
        <v>81</v>
      </c>
    </row>
    <row r="112" s="2" customFormat="1" ht="37.8" customHeight="1">
      <c r="A112" s="40"/>
      <c r="B112" s="41"/>
      <c r="C112" s="214" t="s">
        <v>260</v>
      </c>
      <c r="D112" s="273" t="s">
        <v>143</v>
      </c>
      <c r="E112" s="216" t="s">
        <v>261</v>
      </c>
      <c r="F112" s="217" t="s">
        <v>262</v>
      </c>
      <c r="G112" s="218" t="s">
        <v>222</v>
      </c>
      <c r="H112" s="219">
        <v>1</v>
      </c>
      <c r="I112" s="220"/>
      <c r="J112" s="221">
        <f>ROUND(I112*H112,2)</f>
        <v>0</v>
      </c>
      <c r="K112" s="217" t="s">
        <v>19</v>
      </c>
      <c r="L112" s="46"/>
      <c r="M112" s="222" t="s">
        <v>19</v>
      </c>
      <c r="N112" s="223" t="s">
        <v>43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223</v>
      </c>
      <c r="AT112" s="226" t="s">
        <v>143</v>
      </c>
      <c r="AU112" s="226" t="s">
        <v>81</v>
      </c>
      <c r="AY112" s="19" t="s">
        <v>139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79</v>
      </c>
      <c r="BK112" s="227">
        <f>ROUND(I112*H112,2)</f>
        <v>0</v>
      </c>
      <c r="BL112" s="19" t="s">
        <v>223</v>
      </c>
      <c r="BM112" s="226" t="s">
        <v>263</v>
      </c>
    </row>
    <row r="113" s="2" customFormat="1">
      <c r="A113" s="40"/>
      <c r="B113" s="41"/>
      <c r="C113" s="42"/>
      <c r="D113" s="228" t="s">
        <v>150</v>
      </c>
      <c r="E113" s="42"/>
      <c r="F113" s="229" t="s">
        <v>264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150</v>
      </c>
      <c r="AU113" s="19" t="s">
        <v>81</v>
      </c>
    </row>
    <row r="114" s="2" customFormat="1" ht="37.8" customHeight="1">
      <c r="A114" s="40"/>
      <c r="B114" s="41"/>
      <c r="C114" s="214" t="s">
        <v>265</v>
      </c>
      <c r="D114" s="272" t="s">
        <v>143</v>
      </c>
      <c r="E114" s="216" t="s">
        <v>266</v>
      </c>
      <c r="F114" s="217" t="s">
        <v>257</v>
      </c>
      <c r="G114" s="218" t="s">
        <v>222</v>
      </c>
      <c r="H114" s="219">
        <v>-1</v>
      </c>
      <c r="I114" s="220"/>
      <c r="J114" s="221">
        <f>ROUND(I114*H114,2)</f>
        <v>0</v>
      </c>
      <c r="K114" s="217" t="s">
        <v>19</v>
      </c>
      <c r="L114" s="46"/>
      <c r="M114" s="222" t="s">
        <v>19</v>
      </c>
      <c r="N114" s="223" t="s">
        <v>43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223</v>
      </c>
      <c r="AT114" s="226" t="s">
        <v>143</v>
      </c>
      <c r="AU114" s="226" t="s">
        <v>81</v>
      </c>
      <c r="AY114" s="19" t="s">
        <v>139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79</v>
      </c>
      <c r="BK114" s="227">
        <f>ROUND(I114*H114,2)</f>
        <v>0</v>
      </c>
      <c r="BL114" s="19" t="s">
        <v>223</v>
      </c>
      <c r="BM114" s="226" t="s">
        <v>267</v>
      </c>
    </row>
    <row r="115" s="2" customFormat="1">
      <c r="A115" s="40"/>
      <c r="B115" s="41"/>
      <c r="C115" s="42"/>
      <c r="D115" s="228" t="s">
        <v>150</v>
      </c>
      <c r="E115" s="42"/>
      <c r="F115" s="229" t="s">
        <v>259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150</v>
      </c>
      <c r="AU115" s="19" t="s">
        <v>81</v>
      </c>
    </row>
    <row r="116" s="2" customFormat="1" ht="37.8" customHeight="1">
      <c r="A116" s="40"/>
      <c r="B116" s="41"/>
      <c r="C116" s="214" t="s">
        <v>268</v>
      </c>
      <c r="D116" s="273" t="s">
        <v>143</v>
      </c>
      <c r="E116" s="216" t="s">
        <v>269</v>
      </c>
      <c r="F116" s="217" t="s">
        <v>262</v>
      </c>
      <c r="G116" s="218" t="s">
        <v>222</v>
      </c>
      <c r="H116" s="219">
        <v>1</v>
      </c>
      <c r="I116" s="220"/>
      <c r="J116" s="221">
        <f>ROUND(I116*H116,2)</f>
        <v>0</v>
      </c>
      <c r="K116" s="217" t="s">
        <v>19</v>
      </c>
      <c r="L116" s="46"/>
      <c r="M116" s="222" t="s">
        <v>19</v>
      </c>
      <c r="N116" s="223" t="s">
        <v>43</v>
      </c>
      <c r="O116" s="86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223</v>
      </c>
      <c r="AT116" s="226" t="s">
        <v>143</v>
      </c>
      <c r="AU116" s="226" t="s">
        <v>81</v>
      </c>
      <c r="AY116" s="19" t="s">
        <v>139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79</v>
      </c>
      <c r="BK116" s="227">
        <f>ROUND(I116*H116,2)</f>
        <v>0</v>
      </c>
      <c r="BL116" s="19" t="s">
        <v>223</v>
      </c>
      <c r="BM116" s="226" t="s">
        <v>270</v>
      </c>
    </row>
    <row r="117" s="2" customFormat="1">
      <c r="A117" s="40"/>
      <c r="B117" s="41"/>
      <c r="C117" s="42"/>
      <c r="D117" s="228" t="s">
        <v>150</v>
      </c>
      <c r="E117" s="42"/>
      <c r="F117" s="229" t="s">
        <v>264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150</v>
      </c>
      <c r="AU117" s="19" t="s">
        <v>81</v>
      </c>
    </row>
    <row r="118" s="2" customFormat="1" ht="37.8" customHeight="1">
      <c r="A118" s="40"/>
      <c r="B118" s="41"/>
      <c r="C118" s="214" t="s">
        <v>271</v>
      </c>
      <c r="D118" s="272" t="s">
        <v>143</v>
      </c>
      <c r="E118" s="216" t="s">
        <v>272</v>
      </c>
      <c r="F118" s="217" t="s">
        <v>273</v>
      </c>
      <c r="G118" s="218" t="s">
        <v>222</v>
      </c>
      <c r="H118" s="219">
        <v>-1</v>
      </c>
      <c r="I118" s="220"/>
      <c r="J118" s="221">
        <f>ROUND(I118*H118,2)</f>
        <v>0</v>
      </c>
      <c r="K118" s="217" t="s">
        <v>19</v>
      </c>
      <c r="L118" s="46"/>
      <c r="M118" s="222" t="s">
        <v>19</v>
      </c>
      <c r="N118" s="223" t="s">
        <v>43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223</v>
      </c>
      <c r="AT118" s="226" t="s">
        <v>143</v>
      </c>
      <c r="AU118" s="226" t="s">
        <v>81</v>
      </c>
      <c r="AY118" s="19" t="s">
        <v>139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79</v>
      </c>
      <c r="BK118" s="227">
        <f>ROUND(I118*H118,2)</f>
        <v>0</v>
      </c>
      <c r="BL118" s="19" t="s">
        <v>223</v>
      </c>
      <c r="BM118" s="226" t="s">
        <v>274</v>
      </c>
    </row>
    <row r="119" s="2" customFormat="1">
      <c r="A119" s="40"/>
      <c r="B119" s="41"/>
      <c r="C119" s="42"/>
      <c r="D119" s="228" t="s">
        <v>150</v>
      </c>
      <c r="E119" s="42"/>
      <c r="F119" s="229" t="s">
        <v>275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150</v>
      </c>
      <c r="AU119" s="19" t="s">
        <v>81</v>
      </c>
    </row>
    <row r="120" s="2" customFormat="1" ht="37.8" customHeight="1">
      <c r="A120" s="40"/>
      <c r="B120" s="41"/>
      <c r="C120" s="214" t="s">
        <v>276</v>
      </c>
      <c r="D120" s="273" t="s">
        <v>143</v>
      </c>
      <c r="E120" s="216" t="s">
        <v>277</v>
      </c>
      <c r="F120" s="217" t="s">
        <v>278</v>
      </c>
      <c r="G120" s="218" t="s">
        <v>222</v>
      </c>
      <c r="H120" s="219">
        <v>1</v>
      </c>
      <c r="I120" s="220"/>
      <c r="J120" s="221">
        <f>ROUND(I120*H120,2)</f>
        <v>0</v>
      </c>
      <c r="K120" s="217" t="s">
        <v>19</v>
      </c>
      <c r="L120" s="46"/>
      <c r="M120" s="222" t="s">
        <v>19</v>
      </c>
      <c r="N120" s="223" t="s">
        <v>43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223</v>
      </c>
      <c r="AT120" s="226" t="s">
        <v>143</v>
      </c>
      <c r="AU120" s="226" t="s">
        <v>81</v>
      </c>
      <c r="AY120" s="19" t="s">
        <v>139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79</v>
      </c>
      <c r="BK120" s="227">
        <f>ROUND(I120*H120,2)</f>
        <v>0</v>
      </c>
      <c r="BL120" s="19" t="s">
        <v>223</v>
      </c>
      <c r="BM120" s="226" t="s">
        <v>279</v>
      </c>
    </row>
    <row r="121" s="2" customFormat="1">
      <c r="A121" s="40"/>
      <c r="B121" s="41"/>
      <c r="C121" s="42"/>
      <c r="D121" s="228" t="s">
        <v>150</v>
      </c>
      <c r="E121" s="42"/>
      <c r="F121" s="229" t="s">
        <v>280</v>
      </c>
      <c r="G121" s="42"/>
      <c r="H121" s="42"/>
      <c r="I121" s="230"/>
      <c r="J121" s="42"/>
      <c r="K121" s="42"/>
      <c r="L121" s="46"/>
      <c r="M121" s="268"/>
      <c r="N121" s="269"/>
      <c r="O121" s="270"/>
      <c r="P121" s="270"/>
      <c r="Q121" s="270"/>
      <c r="R121" s="270"/>
      <c r="S121" s="270"/>
      <c r="T121" s="271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150</v>
      </c>
      <c r="AU121" s="19" t="s">
        <v>81</v>
      </c>
    </row>
    <row r="122" s="2" customFormat="1" ht="6.96" customHeight="1">
      <c r="A122" s="40"/>
      <c r="B122" s="61"/>
      <c r="C122" s="62"/>
      <c r="D122" s="62"/>
      <c r="E122" s="62"/>
      <c r="F122" s="62"/>
      <c r="G122" s="62"/>
      <c r="H122" s="62"/>
      <c r="I122" s="62"/>
      <c r="J122" s="62"/>
      <c r="K122" s="62"/>
      <c r="L122" s="46"/>
      <c r="M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</sheetData>
  <sheetProtection sheet="1" autoFilter="0" formatColumns="0" formatRows="0" objects="1" scenarios="1" spinCount="100000" saltValue="dD5Gn0al4KumLlmxmuxlnZDhuyrDw3QIIRdMxvoV8fjxQA2ot14BbGqG2dQvcH/17naI1kqO5VDmBW3KaSl6oQ==" hashValue="qY5RgGb5vmlaePhGY0gKkzoCRkA0/GC9mucPGuBdxvD/CR7SP072JZV52K03ba7YcWvrjr4HeNATyNIjyTMQKw==" algorithmName="SHA-512" password="A0DE"/>
  <autoFilter ref="C86:K1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Práce a dodávky specifikované v Dodatku č.1 k Dílu IV. dokumentace MVS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30" customHeight="1">
      <c r="A11" s="40"/>
      <c r="B11" s="46"/>
      <c r="C11" s="40"/>
      <c r="D11" s="40"/>
      <c r="E11" s="147" t="s">
        <v>281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3. 7. 2025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214.5" customHeight="1">
      <c r="A29" s="149"/>
      <c r="B29" s="150"/>
      <c r="C29" s="149"/>
      <c r="D29" s="149"/>
      <c r="E29" s="151" t="s">
        <v>116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ROUND(J90,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ROUND((SUM(BE90:BE144)),  2)</f>
        <v>0</v>
      </c>
      <c r="G35" s="40"/>
      <c r="H35" s="40"/>
      <c r="I35" s="159">
        <v>0.20999999999999999</v>
      </c>
      <c r="J35" s="158">
        <f>ROUND(((SUM(BE90:BE144))*I35),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ROUND((SUM(BF90:BF144)),  2)</f>
        <v>0</v>
      </c>
      <c r="G36" s="40"/>
      <c r="H36" s="40"/>
      <c r="I36" s="159">
        <v>0.12</v>
      </c>
      <c r="J36" s="158">
        <f>ROUND(((SUM(BF90:BF144))*I36),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ROUND((SUM(BG90:BG144)),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ROUND((SUM(BH90:BH144)),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ROUND((SUM(BI90:BI144)),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Práce a dodávky specifikované v Dodatku č.1 k Dílu IV. dokumentace MVS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30" customHeight="1">
      <c r="A54" s="40"/>
      <c r="B54" s="41"/>
      <c r="C54" s="42"/>
      <c r="D54" s="42"/>
      <c r="E54" s="71" t="str">
        <f>E11</f>
        <v>SO 703_700 - Sklad kyslíku vč. nádrží a související technologie - Silnoproudé rozvody vč. osvětlení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Letiště Čáslav</v>
      </c>
      <c r="G56" s="42"/>
      <c r="H56" s="42"/>
      <c r="I56" s="34" t="s">
        <v>23</v>
      </c>
      <c r="J56" s="74" t="str">
        <f>IF(J14="","",J14)</f>
        <v>3. 7. 2025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Česká Republika - Ministerstvo obrany ČR</v>
      </c>
      <c r="G58" s="42"/>
      <c r="H58" s="42"/>
      <c r="I58" s="34" t="s">
        <v>31</v>
      </c>
      <c r="J58" s="38" t="str">
        <f>E23</f>
        <v xml:space="preserve">AGA-Letiště, s.r.o.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120</v>
      </c>
    </row>
    <row r="64" s="9" customFormat="1" ht="24.96" customHeight="1">
      <c r="A64" s="9"/>
      <c r="B64" s="176"/>
      <c r="C64" s="177"/>
      <c r="D64" s="178" t="s">
        <v>282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283</v>
      </c>
      <c r="E65" s="179"/>
      <c r="F65" s="179"/>
      <c r="G65" s="179"/>
      <c r="H65" s="179"/>
      <c r="I65" s="179"/>
      <c r="J65" s="180">
        <f>J105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284</v>
      </c>
      <c r="E66" s="179"/>
      <c r="F66" s="179"/>
      <c r="G66" s="179"/>
      <c r="H66" s="179"/>
      <c r="I66" s="179"/>
      <c r="J66" s="180">
        <f>J111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285</v>
      </c>
      <c r="E67" s="179"/>
      <c r="F67" s="179"/>
      <c r="G67" s="179"/>
      <c r="H67" s="179"/>
      <c r="I67" s="179"/>
      <c r="J67" s="180">
        <f>J134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286</v>
      </c>
      <c r="E68" s="179"/>
      <c r="F68" s="179"/>
      <c r="G68" s="179"/>
      <c r="H68" s="179"/>
      <c r="I68" s="179"/>
      <c r="J68" s="180">
        <f>J140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124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1" t="str">
        <f>E7</f>
        <v>Práce a dodávky specifikované v Dodatku č.1 k Dílu IV. dokumentace MVS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112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6.5" customHeight="1">
      <c r="A80" s="40"/>
      <c r="B80" s="41"/>
      <c r="C80" s="42"/>
      <c r="D80" s="42"/>
      <c r="E80" s="171" t="s">
        <v>113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114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30" customHeight="1">
      <c r="A82" s="40"/>
      <c r="B82" s="41"/>
      <c r="C82" s="42"/>
      <c r="D82" s="42"/>
      <c r="E82" s="71" t="str">
        <f>E11</f>
        <v>SO 703_700 - Sklad kyslíku vč. nádrží a související technologie - Silnoproudé rozvody vč. osvětlení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>Letiště Čáslav</v>
      </c>
      <c r="G84" s="42"/>
      <c r="H84" s="42"/>
      <c r="I84" s="34" t="s">
        <v>23</v>
      </c>
      <c r="J84" s="74" t="str">
        <f>IF(J14="","",J14)</f>
        <v>3. 7. 2025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E17</f>
        <v>Česká Republika - Ministerstvo obrany ČR</v>
      </c>
      <c r="G86" s="42"/>
      <c r="H86" s="42"/>
      <c r="I86" s="34" t="s">
        <v>31</v>
      </c>
      <c r="J86" s="38" t="str">
        <f>E23</f>
        <v xml:space="preserve">AGA-Letiště, s.r.o. 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IF(E20="","",E20)</f>
        <v>Vyplň údaj</v>
      </c>
      <c r="G87" s="42"/>
      <c r="H87" s="42"/>
      <c r="I87" s="34" t="s">
        <v>34</v>
      </c>
      <c r="J87" s="38" t="str">
        <f>E26</f>
        <v xml:space="preserve"> 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7"/>
      <c r="B89" s="188"/>
      <c r="C89" s="189" t="s">
        <v>125</v>
      </c>
      <c r="D89" s="190" t="s">
        <v>57</v>
      </c>
      <c r="E89" s="190" t="s">
        <v>53</v>
      </c>
      <c r="F89" s="190" t="s">
        <v>54</v>
      </c>
      <c r="G89" s="190" t="s">
        <v>126</v>
      </c>
      <c r="H89" s="190" t="s">
        <v>127</v>
      </c>
      <c r="I89" s="190" t="s">
        <v>128</v>
      </c>
      <c r="J89" s="190" t="s">
        <v>119</v>
      </c>
      <c r="K89" s="191" t="s">
        <v>129</v>
      </c>
      <c r="L89" s="192"/>
      <c r="M89" s="94" t="s">
        <v>19</v>
      </c>
      <c r="N89" s="95" t="s">
        <v>42</v>
      </c>
      <c r="O89" s="95" t="s">
        <v>130</v>
      </c>
      <c r="P89" s="95" t="s">
        <v>131</v>
      </c>
      <c r="Q89" s="95" t="s">
        <v>132</v>
      </c>
      <c r="R89" s="95" t="s">
        <v>133</v>
      </c>
      <c r="S89" s="95" t="s">
        <v>134</v>
      </c>
      <c r="T89" s="96" t="s">
        <v>135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40"/>
      <c r="B90" s="41"/>
      <c r="C90" s="101" t="s">
        <v>136</v>
      </c>
      <c r="D90" s="42"/>
      <c r="E90" s="42"/>
      <c r="F90" s="42"/>
      <c r="G90" s="42"/>
      <c r="H90" s="42"/>
      <c r="I90" s="42"/>
      <c r="J90" s="193">
        <f>BK90</f>
        <v>0</v>
      </c>
      <c r="K90" s="42"/>
      <c r="L90" s="46"/>
      <c r="M90" s="97"/>
      <c r="N90" s="194"/>
      <c r="O90" s="98"/>
      <c r="P90" s="195">
        <f>P91+P105+P111+P134+P140</f>
        <v>0</v>
      </c>
      <c r="Q90" s="98"/>
      <c r="R90" s="195">
        <f>R91+R105+R111+R134+R140</f>
        <v>0</v>
      </c>
      <c r="S90" s="98"/>
      <c r="T90" s="196">
        <f>T91+T105+T111+T134+T140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71</v>
      </c>
      <c r="AU90" s="19" t="s">
        <v>120</v>
      </c>
      <c r="BK90" s="197">
        <f>BK91+BK105+BK111+BK134+BK140</f>
        <v>0</v>
      </c>
    </row>
    <row r="91" s="12" customFormat="1" ht="25.92" customHeight="1">
      <c r="A91" s="12"/>
      <c r="B91" s="198"/>
      <c r="C91" s="199"/>
      <c r="D91" s="200" t="s">
        <v>71</v>
      </c>
      <c r="E91" s="201" t="s">
        <v>287</v>
      </c>
      <c r="F91" s="201" t="s">
        <v>288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SUM(P92:P104)</f>
        <v>0</v>
      </c>
      <c r="Q91" s="206"/>
      <c r="R91" s="207">
        <f>SUM(R92:R104)</f>
        <v>0</v>
      </c>
      <c r="S91" s="206"/>
      <c r="T91" s="208">
        <f>SUM(T92:T104)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79</v>
      </c>
      <c r="AT91" s="210" t="s">
        <v>71</v>
      </c>
      <c r="AU91" s="210" t="s">
        <v>72</v>
      </c>
      <c r="AY91" s="209" t="s">
        <v>139</v>
      </c>
      <c r="BK91" s="211">
        <f>SUM(BK92:BK104)</f>
        <v>0</v>
      </c>
    </row>
    <row r="92" s="2" customFormat="1" ht="16.5" customHeight="1">
      <c r="A92" s="40"/>
      <c r="B92" s="41"/>
      <c r="C92" s="214" t="s">
        <v>166</v>
      </c>
      <c r="D92" s="215" t="s">
        <v>143</v>
      </c>
      <c r="E92" s="216" t="s">
        <v>289</v>
      </c>
      <c r="F92" s="217" t="s">
        <v>290</v>
      </c>
      <c r="G92" s="218" t="s">
        <v>146</v>
      </c>
      <c r="H92" s="219">
        <v>10</v>
      </c>
      <c r="I92" s="220"/>
      <c r="J92" s="221">
        <f>ROUND(I92*H92,2)</f>
        <v>0</v>
      </c>
      <c r="K92" s="217" t="s">
        <v>147</v>
      </c>
      <c r="L92" s="46"/>
      <c r="M92" s="222" t="s">
        <v>19</v>
      </c>
      <c r="N92" s="223" t="s">
        <v>43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148</v>
      </c>
      <c r="AT92" s="226" t="s">
        <v>143</v>
      </c>
      <c r="AU92" s="226" t="s">
        <v>79</v>
      </c>
      <c r="AY92" s="19" t="s">
        <v>139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79</v>
      </c>
      <c r="BK92" s="227">
        <f>ROUND(I92*H92,2)</f>
        <v>0</v>
      </c>
      <c r="BL92" s="19" t="s">
        <v>148</v>
      </c>
      <c r="BM92" s="226" t="s">
        <v>223</v>
      </c>
    </row>
    <row r="93" s="2" customFormat="1">
      <c r="A93" s="40"/>
      <c r="B93" s="41"/>
      <c r="C93" s="42"/>
      <c r="D93" s="228" t="s">
        <v>150</v>
      </c>
      <c r="E93" s="42"/>
      <c r="F93" s="229" t="s">
        <v>290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150</v>
      </c>
      <c r="AU93" s="19" t="s">
        <v>79</v>
      </c>
    </row>
    <row r="94" s="2" customFormat="1">
      <c r="A94" s="40"/>
      <c r="B94" s="41"/>
      <c r="C94" s="42"/>
      <c r="D94" s="233" t="s">
        <v>152</v>
      </c>
      <c r="E94" s="42"/>
      <c r="F94" s="234" t="s">
        <v>291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152</v>
      </c>
      <c r="AU94" s="19" t="s">
        <v>79</v>
      </c>
    </row>
    <row r="95" s="2" customFormat="1">
      <c r="A95" s="40"/>
      <c r="B95" s="41"/>
      <c r="C95" s="42"/>
      <c r="D95" s="228" t="s">
        <v>154</v>
      </c>
      <c r="E95" s="42"/>
      <c r="F95" s="235" t="s">
        <v>292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154</v>
      </c>
      <c r="AU95" s="19" t="s">
        <v>79</v>
      </c>
    </row>
    <row r="96" s="2" customFormat="1" ht="16.5" customHeight="1">
      <c r="A96" s="40"/>
      <c r="B96" s="41"/>
      <c r="C96" s="214" t="s">
        <v>293</v>
      </c>
      <c r="D96" s="273" t="s">
        <v>143</v>
      </c>
      <c r="E96" s="216" t="s">
        <v>294</v>
      </c>
      <c r="F96" s="217" t="s">
        <v>295</v>
      </c>
      <c r="G96" s="218" t="s">
        <v>222</v>
      </c>
      <c r="H96" s="219">
        <v>39</v>
      </c>
      <c r="I96" s="220"/>
      <c r="J96" s="221">
        <f>ROUND(I96*H96,2)</f>
        <v>0</v>
      </c>
      <c r="K96" s="217" t="s">
        <v>147</v>
      </c>
      <c r="L96" s="46"/>
      <c r="M96" s="222" t="s">
        <v>19</v>
      </c>
      <c r="N96" s="223" t="s">
        <v>43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223</v>
      </c>
      <c r="AT96" s="226" t="s">
        <v>143</v>
      </c>
      <c r="AU96" s="226" t="s">
        <v>79</v>
      </c>
      <c r="AY96" s="19" t="s">
        <v>139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79</v>
      </c>
      <c r="BK96" s="227">
        <f>ROUND(I96*H96,2)</f>
        <v>0</v>
      </c>
      <c r="BL96" s="19" t="s">
        <v>223</v>
      </c>
      <c r="BM96" s="226" t="s">
        <v>296</v>
      </c>
    </row>
    <row r="97" s="2" customFormat="1">
      <c r="A97" s="40"/>
      <c r="B97" s="41"/>
      <c r="C97" s="42"/>
      <c r="D97" s="228" t="s">
        <v>150</v>
      </c>
      <c r="E97" s="42"/>
      <c r="F97" s="229" t="s">
        <v>297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150</v>
      </c>
      <c r="AU97" s="19" t="s">
        <v>79</v>
      </c>
    </row>
    <row r="98" s="2" customFormat="1">
      <c r="A98" s="40"/>
      <c r="B98" s="41"/>
      <c r="C98" s="42"/>
      <c r="D98" s="233" t="s">
        <v>152</v>
      </c>
      <c r="E98" s="42"/>
      <c r="F98" s="234" t="s">
        <v>298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152</v>
      </c>
      <c r="AU98" s="19" t="s">
        <v>79</v>
      </c>
    </row>
    <row r="99" s="13" customFormat="1">
      <c r="A99" s="13"/>
      <c r="B99" s="236"/>
      <c r="C99" s="237"/>
      <c r="D99" s="228" t="s">
        <v>156</v>
      </c>
      <c r="E99" s="238" t="s">
        <v>19</v>
      </c>
      <c r="F99" s="239" t="s">
        <v>299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156</v>
      </c>
      <c r="AU99" s="245" t="s">
        <v>79</v>
      </c>
      <c r="AV99" s="13" t="s">
        <v>79</v>
      </c>
      <c r="AW99" s="13" t="s">
        <v>33</v>
      </c>
      <c r="AX99" s="13" t="s">
        <v>72</v>
      </c>
      <c r="AY99" s="245" t="s">
        <v>139</v>
      </c>
    </row>
    <row r="100" s="14" customFormat="1">
      <c r="A100" s="14"/>
      <c r="B100" s="246"/>
      <c r="C100" s="247"/>
      <c r="D100" s="228" t="s">
        <v>156</v>
      </c>
      <c r="E100" s="248" t="s">
        <v>19</v>
      </c>
      <c r="F100" s="249" t="s">
        <v>300</v>
      </c>
      <c r="G100" s="247"/>
      <c r="H100" s="250">
        <v>39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6" t="s">
        <v>156</v>
      </c>
      <c r="AU100" s="256" t="s">
        <v>79</v>
      </c>
      <c r="AV100" s="14" t="s">
        <v>81</v>
      </c>
      <c r="AW100" s="14" t="s">
        <v>33</v>
      </c>
      <c r="AX100" s="14" t="s">
        <v>79</v>
      </c>
      <c r="AY100" s="256" t="s">
        <v>139</v>
      </c>
    </row>
    <row r="101" s="2" customFormat="1" ht="21.75" customHeight="1">
      <c r="A101" s="40"/>
      <c r="B101" s="41"/>
      <c r="C101" s="214" t="s">
        <v>301</v>
      </c>
      <c r="D101" s="215" t="s">
        <v>143</v>
      </c>
      <c r="E101" s="216" t="s">
        <v>302</v>
      </c>
      <c r="F101" s="217" t="s">
        <v>303</v>
      </c>
      <c r="G101" s="218" t="s">
        <v>222</v>
      </c>
      <c r="H101" s="219">
        <v>8</v>
      </c>
      <c r="I101" s="220"/>
      <c r="J101" s="221">
        <f>ROUND(I101*H101,2)</f>
        <v>0</v>
      </c>
      <c r="K101" s="217" t="s">
        <v>19</v>
      </c>
      <c r="L101" s="46"/>
      <c r="M101" s="222" t="s">
        <v>19</v>
      </c>
      <c r="N101" s="223" t="s">
        <v>43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148</v>
      </c>
      <c r="AT101" s="226" t="s">
        <v>143</v>
      </c>
      <c r="AU101" s="226" t="s">
        <v>79</v>
      </c>
      <c r="AY101" s="19" t="s">
        <v>139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79</v>
      </c>
      <c r="BK101" s="227">
        <f>ROUND(I101*H101,2)</f>
        <v>0</v>
      </c>
      <c r="BL101" s="19" t="s">
        <v>148</v>
      </c>
      <c r="BM101" s="226" t="s">
        <v>304</v>
      </c>
    </row>
    <row r="102" s="2" customFormat="1">
      <c r="A102" s="40"/>
      <c r="B102" s="41"/>
      <c r="C102" s="42"/>
      <c r="D102" s="228" t="s">
        <v>150</v>
      </c>
      <c r="E102" s="42"/>
      <c r="F102" s="229" t="s">
        <v>303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150</v>
      </c>
      <c r="AU102" s="19" t="s">
        <v>79</v>
      </c>
    </row>
    <row r="103" s="2" customFormat="1">
      <c r="A103" s="40"/>
      <c r="B103" s="41"/>
      <c r="C103" s="42"/>
      <c r="D103" s="228" t="s">
        <v>154</v>
      </c>
      <c r="E103" s="42"/>
      <c r="F103" s="235" t="s">
        <v>305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154</v>
      </c>
      <c r="AU103" s="19" t="s">
        <v>79</v>
      </c>
    </row>
    <row r="104" s="14" customFormat="1">
      <c r="A104" s="14"/>
      <c r="B104" s="246"/>
      <c r="C104" s="247"/>
      <c r="D104" s="228" t="s">
        <v>156</v>
      </c>
      <c r="E104" s="248" t="s">
        <v>19</v>
      </c>
      <c r="F104" s="249" t="s">
        <v>306</v>
      </c>
      <c r="G104" s="247"/>
      <c r="H104" s="250">
        <v>8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6" t="s">
        <v>156</v>
      </c>
      <c r="AU104" s="256" t="s">
        <v>79</v>
      </c>
      <c r="AV104" s="14" t="s">
        <v>81</v>
      </c>
      <c r="AW104" s="14" t="s">
        <v>33</v>
      </c>
      <c r="AX104" s="14" t="s">
        <v>79</v>
      </c>
      <c r="AY104" s="256" t="s">
        <v>139</v>
      </c>
    </row>
    <row r="105" s="12" customFormat="1" ht="25.92" customHeight="1">
      <c r="A105" s="12"/>
      <c r="B105" s="198"/>
      <c r="C105" s="199"/>
      <c r="D105" s="200" t="s">
        <v>71</v>
      </c>
      <c r="E105" s="201" t="s">
        <v>307</v>
      </c>
      <c r="F105" s="201" t="s">
        <v>308</v>
      </c>
      <c r="G105" s="199"/>
      <c r="H105" s="199"/>
      <c r="I105" s="202"/>
      <c r="J105" s="203">
        <f>BK105</f>
        <v>0</v>
      </c>
      <c r="K105" s="199"/>
      <c r="L105" s="204"/>
      <c r="M105" s="205"/>
      <c r="N105" s="206"/>
      <c r="O105" s="206"/>
      <c r="P105" s="207">
        <f>SUM(P106:P110)</f>
        <v>0</v>
      </c>
      <c r="Q105" s="206"/>
      <c r="R105" s="207">
        <f>SUM(R106:R110)</f>
        <v>0</v>
      </c>
      <c r="S105" s="206"/>
      <c r="T105" s="208">
        <f>SUM(T106:T110)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79</v>
      </c>
      <c r="AT105" s="210" t="s">
        <v>71</v>
      </c>
      <c r="AU105" s="210" t="s">
        <v>72</v>
      </c>
      <c r="AY105" s="209" t="s">
        <v>139</v>
      </c>
      <c r="BK105" s="211">
        <f>SUM(BK106:BK110)</f>
        <v>0</v>
      </c>
    </row>
    <row r="106" s="2" customFormat="1" ht="21.75" customHeight="1">
      <c r="A106" s="40"/>
      <c r="B106" s="41"/>
      <c r="C106" s="214" t="s">
        <v>309</v>
      </c>
      <c r="D106" s="215" t="s">
        <v>143</v>
      </c>
      <c r="E106" s="216" t="s">
        <v>310</v>
      </c>
      <c r="F106" s="217" t="s">
        <v>311</v>
      </c>
      <c r="G106" s="218" t="s">
        <v>146</v>
      </c>
      <c r="H106" s="219">
        <v>128</v>
      </c>
      <c r="I106" s="220"/>
      <c r="J106" s="221">
        <f>ROUND(I106*H106,2)</f>
        <v>0</v>
      </c>
      <c r="K106" s="217" t="s">
        <v>147</v>
      </c>
      <c r="L106" s="46"/>
      <c r="M106" s="222" t="s">
        <v>19</v>
      </c>
      <c r="N106" s="223" t="s">
        <v>43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148</v>
      </c>
      <c r="AT106" s="226" t="s">
        <v>143</v>
      </c>
      <c r="AU106" s="226" t="s">
        <v>79</v>
      </c>
      <c r="AY106" s="19" t="s">
        <v>139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79</v>
      </c>
      <c r="BK106" s="227">
        <f>ROUND(I106*H106,2)</f>
        <v>0</v>
      </c>
      <c r="BL106" s="19" t="s">
        <v>148</v>
      </c>
      <c r="BM106" s="226" t="s">
        <v>177</v>
      </c>
    </row>
    <row r="107" s="2" customFormat="1">
      <c r="A107" s="40"/>
      <c r="B107" s="41"/>
      <c r="C107" s="42"/>
      <c r="D107" s="228" t="s">
        <v>150</v>
      </c>
      <c r="E107" s="42"/>
      <c r="F107" s="229" t="s">
        <v>311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150</v>
      </c>
      <c r="AU107" s="19" t="s">
        <v>79</v>
      </c>
    </row>
    <row r="108" s="2" customFormat="1">
      <c r="A108" s="40"/>
      <c r="B108" s="41"/>
      <c r="C108" s="42"/>
      <c r="D108" s="233" t="s">
        <v>152</v>
      </c>
      <c r="E108" s="42"/>
      <c r="F108" s="234" t="s">
        <v>312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152</v>
      </c>
      <c r="AU108" s="19" t="s">
        <v>79</v>
      </c>
    </row>
    <row r="109" s="2" customFormat="1">
      <c r="A109" s="40"/>
      <c r="B109" s="41"/>
      <c r="C109" s="42"/>
      <c r="D109" s="228" t="s">
        <v>154</v>
      </c>
      <c r="E109" s="42"/>
      <c r="F109" s="235" t="s">
        <v>313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154</v>
      </c>
      <c r="AU109" s="19" t="s">
        <v>79</v>
      </c>
    </row>
    <row r="110" s="14" customFormat="1">
      <c r="A110" s="14"/>
      <c r="B110" s="246"/>
      <c r="C110" s="247"/>
      <c r="D110" s="228" t="s">
        <v>156</v>
      </c>
      <c r="E110" s="248" t="s">
        <v>19</v>
      </c>
      <c r="F110" s="249" t="s">
        <v>314</v>
      </c>
      <c r="G110" s="247"/>
      <c r="H110" s="250">
        <v>128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156</v>
      </c>
      <c r="AU110" s="256" t="s">
        <v>79</v>
      </c>
      <c r="AV110" s="14" t="s">
        <v>81</v>
      </c>
      <c r="AW110" s="14" t="s">
        <v>33</v>
      </c>
      <c r="AX110" s="14" t="s">
        <v>79</v>
      </c>
      <c r="AY110" s="256" t="s">
        <v>139</v>
      </c>
    </row>
    <row r="111" s="12" customFormat="1" ht="25.92" customHeight="1">
      <c r="A111" s="12"/>
      <c r="B111" s="198"/>
      <c r="C111" s="199"/>
      <c r="D111" s="200" t="s">
        <v>71</v>
      </c>
      <c r="E111" s="201" t="s">
        <v>315</v>
      </c>
      <c r="F111" s="201" t="s">
        <v>316</v>
      </c>
      <c r="G111" s="199"/>
      <c r="H111" s="199"/>
      <c r="I111" s="202"/>
      <c r="J111" s="203">
        <f>BK111</f>
        <v>0</v>
      </c>
      <c r="K111" s="199"/>
      <c r="L111" s="204"/>
      <c r="M111" s="205"/>
      <c r="N111" s="206"/>
      <c r="O111" s="206"/>
      <c r="P111" s="207">
        <f>SUM(P112:P133)</f>
        <v>0</v>
      </c>
      <c r="Q111" s="206"/>
      <c r="R111" s="207">
        <f>SUM(R112:R133)</f>
        <v>0</v>
      </c>
      <c r="S111" s="206"/>
      <c r="T111" s="208">
        <f>SUM(T112:T133)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79</v>
      </c>
      <c r="AT111" s="210" t="s">
        <v>71</v>
      </c>
      <c r="AU111" s="210" t="s">
        <v>72</v>
      </c>
      <c r="AY111" s="209" t="s">
        <v>139</v>
      </c>
      <c r="BK111" s="211">
        <f>SUM(BK112:BK133)</f>
        <v>0</v>
      </c>
    </row>
    <row r="112" s="2" customFormat="1" ht="16.5" customHeight="1">
      <c r="A112" s="40"/>
      <c r="B112" s="41"/>
      <c r="C112" s="214" t="s">
        <v>317</v>
      </c>
      <c r="D112" s="273" t="s">
        <v>143</v>
      </c>
      <c r="E112" s="216" t="s">
        <v>318</v>
      </c>
      <c r="F112" s="217" t="s">
        <v>319</v>
      </c>
      <c r="G112" s="218" t="s">
        <v>146</v>
      </c>
      <c r="H112" s="219">
        <v>92</v>
      </c>
      <c r="I112" s="220"/>
      <c r="J112" s="221">
        <f>ROUND(I112*H112,2)</f>
        <v>0</v>
      </c>
      <c r="K112" s="217" t="s">
        <v>19</v>
      </c>
      <c r="L112" s="46"/>
      <c r="M112" s="222" t="s">
        <v>19</v>
      </c>
      <c r="N112" s="223" t="s">
        <v>43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148</v>
      </c>
      <c r="AT112" s="226" t="s">
        <v>143</v>
      </c>
      <c r="AU112" s="226" t="s">
        <v>79</v>
      </c>
      <c r="AY112" s="19" t="s">
        <v>139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79</v>
      </c>
      <c r="BK112" s="227">
        <f>ROUND(I112*H112,2)</f>
        <v>0</v>
      </c>
      <c r="BL112" s="19" t="s">
        <v>148</v>
      </c>
      <c r="BM112" s="226" t="s">
        <v>320</v>
      </c>
    </row>
    <row r="113" s="2" customFormat="1">
      <c r="A113" s="40"/>
      <c r="B113" s="41"/>
      <c r="C113" s="42"/>
      <c r="D113" s="228" t="s">
        <v>150</v>
      </c>
      <c r="E113" s="42"/>
      <c r="F113" s="229" t="s">
        <v>319</v>
      </c>
      <c r="G113" s="42"/>
      <c r="H113" s="42"/>
      <c r="I113" s="230"/>
      <c r="J113" s="42"/>
      <c r="K113" s="42"/>
      <c r="L113" s="46"/>
      <c r="M113" s="231"/>
      <c r="N113" s="232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150</v>
      </c>
      <c r="AU113" s="19" t="s">
        <v>79</v>
      </c>
    </row>
    <row r="114" s="13" customFormat="1">
      <c r="A114" s="13"/>
      <c r="B114" s="236"/>
      <c r="C114" s="237"/>
      <c r="D114" s="228" t="s">
        <v>156</v>
      </c>
      <c r="E114" s="238" t="s">
        <v>19</v>
      </c>
      <c r="F114" s="239" t="s">
        <v>321</v>
      </c>
      <c r="G114" s="237"/>
      <c r="H114" s="238" t="s">
        <v>19</v>
      </c>
      <c r="I114" s="240"/>
      <c r="J114" s="237"/>
      <c r="K114" s="237"/>
      <c r="L114" s="241"/>
      <c r="M114" s="242"/>
      <c r="N114" s="243"/>
      <c r="O114" s="243"/>
      <c r="P114" s="243"/>
      <c r="Q114" s="243"/>
      <c r="R114" s="243"/>
      <c r="S114" s="243"/>
      <c r="T114" s="24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5" t="s">
        <v>156</v>
      </c>
      <c r="AU114" s="245" t="s">
        <v>79</v>
      </c>
      <c r="AV114" s="13" t="s">
        <v>79</v>
      </c>
      <c r="AW114" s="13" t="s">
        <v>33</v>
      </c>
      <c r="AX114" s="13" t="s">
        <v>72</v>
      </c>
      <c r="AY114" s="245" t="s">
        <v>139</v>
      </c>
    </row>
    <row r="115" s="14" customFormat="1">
      <c r="A115" s="14"/>
      <c r="B115" s="246"/>
      <c r="C115" s="247"/>
      <c r="D115" s="228" t="s">
        <v>156</v>
      </c>
      <c r="E115" s="248" t="s">
        <v>19</v>
      </c>
      <c r="F115" s="249" t="s">
        <v>322</v>
      </c>
      <c r="G115" s="247"/>
      <c r="H115" s="250">
        <v>92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6" t="s">
        <v>156</v>
      </c>
      <c r="AU115" s="256" t="s">
        <v>79</v>
      </c>
      <c r="AV115" s="14" t="s">
        <v>81</v>
      </c>
      <c r="AW115" s="14" t="s">
        <v>33</v>
      </c>
      <c r="AX115" s="14" t="s">
        <v>79</v>
      </c>
      <c r="AY115" s="256" t="s">
        <v>139</v>
      </c>
    </row>
    <row r="116" s="2" customFormat="1" ht="37.8" customHeight="1">
      <c r="A116" s="40"/>
      <c r="B116" s="41"/>
      <c r="C116" s="257" t="s">
        <v>323</v>
      </c>
      <c r="D116" s="274" t="s">
        <v>163</v>
      </c>
      <c r="E116" s="259" t="s">
        <v>324</v>
      </c>
      <c r="F116" s="260" t="s">
        <v>325</v>
      </c>
      <c r="G116" s="261" t="s">
        <v>146</v>
      </c>
      <c r="H116" s="262">
        <v>-44</v>
      </c>
      <c r="I116" s="263"/>
      <c r="J116" s="264">
        <f>ROUND(I116*H116,2)</f>
        <v>0</v>
      </c>
      <c r="K116" s="260" t="s">
        <v>19</v>
      </c>
      <c r="L116" s="265"/>
      <c r="M116" s="266" t="s">
        <v>19</v>
      </c>
      <c r="N116" s="267" t="s">
        <v>43</v>
      </c>
      <c r="O116" s="86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166</v>
      </c>
      <c r="AT116" s="226" t="s">
        <v>163</v>
      </c>
      <c r="AU116" s="226" t="s">
        <v>79</v>
      </c>
      <c r="AY116" s="19" t="s">
        <v>139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79</v>
      </c>
      <c r="BK116" s="227">
        <f>ROUND(I116*H116,2)</f>
        <v>0</v>
      </c>
      <c r="BL116" s="19" t="s">
        <v>148</v>
      </c>
      <c r="BM116" s="226" t="s">
        <v>326</v>
      </c>
    </row>
    <row r="117" s="2" customFormat="1">
      <c r="A117" s="40"/>
      <c r="B117" s="41"/>
      <c r="C117" s="42"/>
      <c r="D117" s="228" t="s">
        <v>150</v>
      </c>
      <c r="E117" s="42"/>
      <c r="F117" s="229" t="s">
        <v>325</v>
      </c>
      <c r="G117" s="42"/>
      <c r="H117" s="42"/>
      <c r="I117" s="230"/>
      <c r="J117" s="42"/>
      <c r="K117" s="42"/>
      <c r="L117" s="46"/>
      <c r="M117" s="231"/>
      <c r="N117" s="232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150</v>
      </c>
      <c r="AU117" s="19" t="s">
        <v>79</v>
      </c>
    </row>
    <row r="118" s="2" customFormat="1">
      <c r="A118" s="40"/>
      <c r="B118" s="41"/>
      <c r="C118" s="42"/>
      <c r="D118" s="228" t="s">
        <v>154</v>
      </c>
      <c r="E118" s="42"/>
      <c r="F118" s="235" t="s">
        <v>327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154</v>
      </c>
      <c r="AU118" s="19" t="s">
        <v>79</v>
      </c>
    </row>
    <row r="119" s="2" customFormat="1" ht="37.8" customHeight="1">
      <c r="A119" s="40"/>
      <c r="B119" s="41"/>
      <c r="C119" s="257" t="s">
        <v>328</v>
      </c>
      <c r="D119" s="275" t="s">
        <v>163</v>
      </c>
      <c r="E119" s="259" t="s">
        <v>329</v>
      </c>
      <c r="F119" s="260" t="s">
        <v>325</v>
      </c>
      <c r="G119" s="261" t="s">
        <v>222</v>
      </c>
      <c r="H119" s="262">
        <v>44</v>
      </c>
      <c r="I119" s="263"/>
      <c r="J119" s="264">
        <f>ROUND(I119*H119,2)</f>
        <v>0</v>
      </c>
      <c r="K119" s="260" t="s">
        <v>19</v>
      </c>
      <c r="L119" s="265"/>
      <c r="M119" s="266" t="s">
        <v>19</v>
      </c>
      <c r="N119" s="267" t="s">
        <v>43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166</v>
      </c>
      <c r="AT119" s="226" t="s">
        <v>163</v>
      </c>
      <c r="AU119" s="226" t="s">
        <v>79</v>
      </c>
      <c r="AY119" s="19" t="s">
        <v>139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79</v>
      </c>
      <c r="BK119" s="227">
        <f>ROUND(I119*H119,2)</f>
        <v>0</v>
      </c>
      <c r="BL119" s="19" t="s">
        <v>148</v>
      </c>
      <c r="BM119" s="226" t="s">
        <v>330</v>
      </c>
    </row>
    <row r="120" s="2" customFormat="1">
      <c r="A120" s="40"/>
      <c r="B120" s="41"/>
      <c r="C120" s="42"/>
      <c r="D120" s="228" t="s">
        <v>150</v>
      </c>
      <c r="E120" s="42"/>
      <c r="F120" s="229" t="s">
        <v>325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150</v>
      </c>
      <c r="AU120" s="19" t="s">
        <v>79</v>
      </c>
    </row>
    <row r="121" s="2" customFormat="1">
      <c r="A121" s="40"/>
      <c r="B121" s="41"/>
      <c r="C121" s="42"/>
      <c r="D121" s="228" t="s">
        <v>154</v>
      </c>
      <c r="E121" s="42"/>
      <c r="F121" s="235" t="s">
        <v>327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154</v>
      </c>
      <c r="AU121" s="19" t="s">
        <v>79</v>
      </c>
    </row>
    <row r="122" s="2" customFormat="1" ht="37.8" customHeight="1">
      <c r="A122" s="40"/>
      <c r="B122" s="41"/>
      <c r="C122" s="257" t="s">
        <v>331</v>
      </c>
      <c r="D122" s="274" t="s">
        <v>163</v>
      </c>
      <c r="E122" s="259" t="s">
        <v>332</v>
      </c>
      <c r="F122" s="260" t="s">
        <v>333</v>
      </c>
      <c r="G122" s="261" t="s">
        <v>146</v>
      </c>
      <c r="H122" s="262">
        <v>-6</v>
      </c>
      <c r="I122" s="263"/>
      <c r="J122" s="264">
        <f>ROUND(I122*H122,2)</f>
        <v>0</v>
      </c>
      <c r="K122" s="260" t="s">
        <v>19</v>
      </c>
      <c r="L122" s="265"/>
      <c r="M122" s="266" t="s">
        <v>19</v>
      </c>
      <c r="N122" s="267" t="s">
        <v>43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166</v>
      </c>
      <c r="AT122" s="226" t="s">
        <v>163</v>
      </c>
      <c r="AU122" s="226" t="s">
        <v>79</v>
      </c>
      <c r="AY122" s="19" t="s">
        <v>139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79</v>
      </c>
      <c r="BK122" s="227">
        <f>ROUND(I122*H122,2)</f>
        <v>0</v>
      </c>
      <c r="BL122" s="19" t="s">
        <v>148</v>
      </c>
      <c r="BM122" s="226" t="s">
        <v>334</v>
      </c>
    </row>
    <row r="123" s="2" customFormat="1">
      <c r="A123" s="40"/>
      <c r="B123" s="41"/>
      <c r="C123" s="42"/>
      <c r="D123" s="228" t="s">
        <v>150</v>
      </c>
      <c r="E123" s="42"/>
      <c r="F123" s="229" t="s">
        <v>335</v>
      </c>
      <c r="G123" s="42"/>
      <c r="H123" s="42"/>
      <c r="I123" s="230"/>
      <c r="J123" s="42"/>
      <c r="K123" s="42"/>
      <c r="L123" s="46"/>
      <c r="M123" s="231"/>
      <c r="N123" s="232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150</v>
      </c>
      <c r="AU123" s="19" t="s">
        <v>79</v>
      </c>
    </row>
    <row r="124" s="2" customFormat="1">
      <c r="A124" s="40"/>
      <c r="B124" s="41"/>
      <c r="C124" s="42"/>
      <c r="D124" s="228" t="s">
        <v>154</v>
      </c>
      <c r="E124" s="42"/>
      <c r="F124" s="235" t="s">
        <v>336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154</v>
      </c>
      <c r="AU124" s="19" t="s">
        <v>79</v>
      </c>
    </row>
    <row r="125" s="2" customFormat="1" ht="37.8" customHeight="1">
      <c r="A125" s="40"/>
      <c r="B125" s="41"/>
      <c r="C125" s="257" t="s">
        <v>337</v>
      </c>
      <c r="D125" s="275" t="s">
        <v>163</v>
      </c>
      <c r="E125" s="259" t="s">
        <v>338</v>
      </c>
      <c r="F125" s="260" t="s">
        <v>333</v>
      </c>
      <c r="G125" s="261" t="s">
        <v>222</v>
      </c>
      <c r="H125" s="262">
        <v>4</v>
      </c>
      <c r="I125" s="263"/>
      <c r="J125" s="264">
        <f>ROUND(I125*H125,2)</f>
        <v>0</v>
      </c>
      <c r="K125" s="260" t="s">
        <v>19</v>
      </c>
      <c r="L125" s="265"/>
      <c r="M125" s="266" t="s">
        <v>19</v>
      </c>
      <c r="N125" s="267" t="s">
        <v>43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166</v>
      </c>
      <c r="AT125" s="226" t="s">
        <v>163</v>
      </c>
      <c r="AU125" s="226" t="s">
        <v>79</v>
      </c>
      <c r="AY125" s="19" t="s">
        <v>139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79</v>
      </c>
      <c r="BK125" s="227">
        <f>ROUND(I125*H125,2)</f>
        <v>0</v>
      </c>
      <c r="BL125" s="19" t="s">
        <v>148</v>
      </c>
      <c r="BM125" s="226" t="s">
        <v>339</v>
      </c>
    </row>
    <row r="126" s="2" customFormat="1">
      <c r="A126" s="40"/>
      <c r="B126" s="41"/>
      <c r="C126" s="42"/>
      <c r="D126" s="228" t="s">
        <v>150</v>
      </c>
      <c r="E126" s="42"/>
      <c r="F126" s="229" t="s">
        <v>335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150</v>
      </c>
      <c r="AU126" s="19" t="s">
        <v>79</v>
      </c>
    </row>
    <row r="127" s="2" customFormat="1">
      <c r="A127" s="40"/>
      <c r="B127" s="41"/>
      <c r="C127" s="42"/>
      <c r="D127" s="228" t="s">
        <v>154</v>
      </c>
      <c r="E127" s="42"/>
      <c r="F127" s="235" t="s">
        <v>336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154</v>
      </c>
      <c r="AU127" s="19" t="s">
        <v>79</v>
      </c>
    </row>
    <row r="128" s="2" customFormat="1" ht="16.5" customHeight="1">
      <c r="A128" s="40"/>
      <c r="B128" s="41"/>
      <c r="C128" s="214" t="s">
        <v>340</v>
      </c>
      <c r="D128" s="272" t="s">
        <v>143</v>
      </c>
      <c r="E128" s="216" t="s">
        <v>341</v>
      </c>
      <c r="F128" s="217" t="s">
        <v>342</v>
      </c>
      <c r="G128" s="218" t="s">
        <v>146</v>
      </c>
      <c r="H128" s="219">
        <v>-4</v>
      </c>
      <c r="I128" s="220"/>
      <c r="J128" s="221">
        <f>ROUND(I128*H128,2)</f>
        <v>0</v>
      </c>
      <c r="K128" s="217" t="s">
        <v>19</v>
      </c>
      <c r="L128" s="46"/>
      <c r="M128" s="222" t="s">
        <v>19</v>
      </c>
      <c r="N128" s="223" t="s">
        <v>43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148</v>
      </c>
      <c r="AT128" s="226" t="s">
        <v>143</v>
      </c>
      <c r="AU128" s="226" t="s">
        <v>79</v>
      </c>
      <c r="AY128" s="19" t="s">
        <v>139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79</v>
      </c>
      <c r="BK128" s="227">
        <f>ROUND(I128*H128,2)</f>
        <v>0</v>
      </c>
      <c r="BL128" s="19" t="s">
        <v>148</v>
      </c>
      <c r="BM128" s="226" t="s">
        <v>343</v>
      </c>
    </row>
    <row r="129" s="2" customFormat="1">
      <c r="A129" s="40"/>
      <c r="B129" s="41"/>
      <c r="C129" s="42"/>
      <c r="D129" s="228" t="s">
        <v>150</v>
      </c>
      <c r="E129" s="42"/>
      <c r="F129" s="229" t="s">
        <v>342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150</v>
      </c>
      <c r="AU129" s="19" t="s">
        <v>79</v>
      </c>
    </row>
    <row r="130" s="2" customFormat="1">
      <c r="A130" s="40"/>
      <c r="B130" s="41"/>
      <c r="C130" s="42"/>
      <c r="D130" s="228" t="s">
        <v>154</v>
      </c>
      <c r="E130" s="42"/>
      <c r="F130" s="235" t="s">
        <v>336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154</v>
      </c>
      <c r="AU130" s="19" t="s">
        <v>79</v>
      </c>
    </row>
    <row r="131" s="2" customFormat="1" ht="16.5" customHeight="1">
      <c r="A131" s="40"/>
      <c r="B131" s="41"/>
      <c r="C131" s="214" t="s">
        <v>344</v>
      </c>
      <c r="D131" s="273" t="s">
        <v>143</v>
      </c>
      <c r="E131" s="216" t="s">
        <v>345</v>
      </c>
      <c r="F131" s="217" t="s">
        <v>342</v>
      </c>
      <c r="G131" s="218" t="s">
        <v>222</v>
      </c>
      <c r="H131" s="219">
        <v>4</v>
      </c>
      <c r="I131" s="220"/>
      <c r="J131" s="221">
        <f>ROUND(I131*H131,2)</f>
        <v>0</v>
      </c>
      <c r="K131" s="217" t="s">
        <v>19</v>
      </c>
      <c r="L131" s="46"/>
      <c r="M131" s="222" t="s">
        <v>19</v>
      </c>
      <c r="N131" s="223" t="s">
        <v>43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148</v>
      </c>
      <c r="AT131" s="226" t="s">
        <v>143</v>
      </c>
      <c r="AU131" s="226" t="s">
        <v>79</v>
      </c>
      <c r="AY131" s="19" t="s">
        <v>139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79</v>
      </c>
      <c r="BK131" s="227">
        <f>ROUND(I131*H131,2)</f>
        <v>0</v>
      </c>
      <c r="BL131" s="19" t="s">
        <v>148</v>
      </c>
      <c r="BM131" s="226" t="s">
        <v>346</v>
      </c>
    </row>
    <row r="132" s="2" customFormat="1">
      <c r="A132" s="40"/>
      <c r="B132" s="41"/>
      <c r="C132" s="42"/>
      <c r="D132" s="228" t="s">
        <v>150</v>
      </c>
      <c r="E132" s="42"/>
      <c r="F132" s="229" t="s">
        <v>342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150</v>
      </c>
      <c r="AU132" s="19" t="s">
        <v>79</v>
      </c>
    </row>
    <row r="133" s="2" customFormat="1">
      <c r="A133" s="40"/>
      <c r="B133" s="41"/>
      <c r="C133" s="42"/>
      <c r="D133" s="228" t="s">
        <v>154</v>
      </c>
      <c r="E133" s="42"/>
      <c r="F133" s="235" t="s">
        <v>336</v>
      </c>
      <c r="G133" s="42"/>
      <c r="H133" s="42"/>
      <c r="I133" s="230"/>
      <c r="J133" s="42"/>
      <c r="K133" s="42"/>
      <c r="L133" s="46"/>
      <c r="M133" s="231"/>
      <c r="N133" s="232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154</v>
      </c>
      <c r="AU133" s="19" t="s">
        <v>79</v>
      </c>
    </row>
    <row r="134" s="12" customFormat="1" ht="25.92" customHeight="1">
      <c r="A134" s="12"/>
      <c r="B134" s="198"/>
      <c r="C134" s="199"/>
      <c r="D134" s="200" t="s">
        <v>71</v>
      </c>
      <c r="E134" s="201" t="s">
        <v>347</v>
      </c>
      <c r="F134" s="201" t="s">
        <v>348</v>
      </c>
      <c r="G134" s="199"/>
      <c r="H134" s="199"/>
      <c r="I134" s="202"/>
      <c r="J134" s="203">
        <f>BK134</f>
        <v>0</v>
      </c>
      <c r="K134" s="199"/>
      <c r="L134" s="204"/>
      <c r="M134" s="205"/>
      <c r="N134" s="206"/>
      <c r="O134" s="206"/>
      <c r="P134" s="207">
        <f>SUM(P135:P139)</f>
        <v>0</v>
      </c>
      <c r="Q134" s="206"/>
      <c r="R134" s="207">
        <f>SUM(R135:R139)</f>
        <v>0</v>
      </c>
      <c r="S134" s="206"/>
      <c r="T134" s="208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79</v>
      </c>
      <c r="AT134" s="210" t="s">
        <v>71</v>
      </c>
      <c r="AU134" s="210" t="s">
        <v>72</v>
      </c>
      <c r="AY134" s="209" t="s">
        <v>139</v>
      </c>
      <c r="BK134" s="211">
        <f>SUM(BK135:BK139)</f>
        <v>0</v>
      </c>
    </row>
    <row r="135" s="2" customFormat="1" ht="16.5" customHeight="1">
      <c r="A135" s="40"/>
      <c r="B135" s="41"/>
      <c r="C135" s="214" t="s">
        <v>349</v>
      </c>
      <c r="D135" s="215" t="s">
        <v>143</v>
      </c>
      <c r="E135" s="216" t="s">
        <v>350</v>
      </c>
      <c r="F135" s="217" t="s">
        <v>351</v>
      </c>
      <c r="G135" s="218" t="s">
        <v>146</v>
      </c>
      <c r="H135" s="219">
        <v>32</v>
      </c>
      <c r="I135" s="220"/>
      <c r="J135" s="221">
        <f>ROUND(I135*H135,2)</f>
        <v>0</v>
      </c>
      <c r="K135" s="217" t="s">
        <v>147</v>
      </c>
      <c r="L135" s="46"/>
      <c r="M135" s="222" t="s">
        <v>19</v>
      </c>
      <c r="N135" s="223" t="s">
        <v>43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148</v>
      </c>
      <c r="AT135" s="226" t="s">
        <v>143</v>
      </c>
      <c r="AU135" s="226" t="s">
        <v>79</v>
      </c>
      <c r="AY135" s="19" t="s">
        <v>139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79</v>
      </c>
      <c r="BK135" s="227">
        <f>ROUND(I135*H135,2)</f>
        <v>0</v>
      </c>
      <c r="BL135" s="19" t="s">
        <v>148</v>
      </c>
      <c r="BM135" s="226" t="s">
        <v>352</v>
      </c>
    </row>
    <row r="136" s="2" customFormat="1">
      <c r="A136" s="40"/>
      <c r="B136" s="41"/>
      <c r="C136" s="42"/>
      <c r="D136" s="228" t="s">
        <v>150</v>
      </c>
      <c r="E136" s="42"/>
      <c r="F136" s="229" t="s">
        <v>351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150</v>
      </c>
      <c r="AU136" s="19" t="s">
        <v>79</v>
      </c>
    </row>
    <row r="137" s="2" customFormat="1">
      <c r="A137" s="40"/>
      <c r="B137" s="41"/>
      <c r="C137" s="42"/>
      <c r="D137" s="233" t="s">
        <v>152</v>
      </c>
      <c r="E137" s="42"/>
      <c r="F137" s="234" t="s">
        <v>353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152</v>
      </c>
      <c r="AU137" s="19" t="s">
        <v>79</v>
      </c>
    </row>
    <row r="138" s="2" customFormat="1">
      <c r="A138" s="40"/>
      <c r="B138" s="41"/>
      <c r="C138" s="42"/>
      <c r="D138" s="228" t="s">
        <v>154</v>
      </c>
      <c r="E138" s="42"/>
      <c r="F138" s="235" t="s">
        <v>354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154</v>
      </c>
      <c r="AU138" s="19" t="s">
        <v>79</v>
      </c>
    </row>
    <row r="139" s="14" customFormat="1">
      <c r="A139" s="14"/>
      <c r="B139" s="246"/>
      <c r="C139" s="247"/>
      <c r="D139" s="228" t="s">
        <v>156</v>
      </c>
      <c r="E139" s="248" t="s">
        <v>19</v>
      </c>
      <c r="F139" s="249" t="s">
        <v>355</v>
      </c>
      <c r="G139" s="247"/>
      <c r="H139" s="250">
        <v>32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156</v>
      </c>
      <c r="AU139" s="256" t="s">
        <v>79</v>
      </c>
      <c r="AV139" s="14" t="s">
        <v>81</v>
      </c>
      <c r="AW139" s="14" t="s">
        <v>33</v>
      </c>
      <c r="AX139" s="14" t="s">
        <v>79</v>
      </c>
      <c r="AY139" s="256" t="s">
        <v>139</v>
      </c>
    </row>
    <row r="140" s="12" customFormat="1" ht="25.92" customHeight="1">
      <c r="A140" s="12"/>
      <c r="B140" s="198"/>
      <c r="C140" s="199"/>
      <c r="D140" s="200" t="s">
        <v>71</v>
      </c>
      <c r="E140" s="201" t="s">
        <v>356</v>
      </c>
      <c r="F140" s="201" t="s">
        <v>357</v>
      </c>
      <c r="G140" s="199"/>
      <c r="H140" s="199"/>
      <c r="I140" s="202"/>
      <c r="J140" s="203">
        <f>BK140</f>
        <v>0</v>
      </c>
      <c r="K140" s="199"/>
      <c r="L140" s="204"/>
      <c r="M140" s="205"/>
      <c r="N140" s="206"/>
      <c r="O140" s="206"/>
      <c r="P140" s="207">
        <f>SUM(P141:P144)</f>
        <v>0</v>
      </c>
      <c r="Q140" s="206"/>
      <c r="R140" s="207">
        <f>SUM(R141:R144)</f>
        <v>0</v>
      </c>
      <c r="S140" s="206"/>
      <c r="T140" s="208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9" t="s">
        <v>79</v>
      </c>
      <c r="AT140" s="210" t="s">
        <v>71</v>
      </c>
      <c r="AU140" s="210" t="s">
        <v>72</v>
      </c>
      <c r="AY140" s="209" t="s">
        <v>139</v>
      </c>
      <c r="BK140" s="211">
        <f>SUM(BK141:BK144)</f>
        <v>0</v>
      </c>
    </row>
    <row r="141" s="2" customFormat="1" ht="16.5" customHeight="1">
      <c r="A141" s="40"/>
      <c r="B141" s="41"/>
      <c r="C141" s="214" t="s">
        <v>358</v>
      </c>
      <c r="D141" s="215" t="s">
        <v>143</v>
      </c>
      <c r="E141" s="216" t="s">
        <v>359</v>
      </c>
      <c r="F141" s="217" t="s">
        <v>360</v>
      </c>
      <c r="G141" s="218" t="s">
        <v>361</v>
      </c>
      <c r="H141" s="276"/>
      <c r="I141" s="220"/>
      <c r="J141" s="221">
        <f>ROUND(I141*H141,2)</f>
        <v>0</v>
      </c>
      <c r="K141" s="217" t="s">
        <v>147</v>
      </c>
      <c r="L141" s="46"/>
      <c r="M141" s="222" t="s">
        <v>19</v>
      </c>
      <c r="N141" s="223" t="s">
        <v>43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148</v>
      </c>
      <c r="AT141" s="226" t="s">
        <v>143</v>
      </c>
      <c r="AU141" s="226" t="s">
        <v>79</v>
      </c>
      <c r="AY141" s="19" t="s">
        <v>139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79</v>
      </c>
      <c r="BK141" s="227">
        <f>ROUND(I141*H141,2)</f>
        <v>0</v>
      </c>
      <c r="BL141" s="19" t="s">
        <v>148</v>
      </c>
      <c r="BM141" s="226" t="s">
        <v>362</v>
      </c>
    </row>
    <row r="142" s="2" customFormat="1">
      <c r="A142" s="40"/>
      <c r="B142" s="41"/>
      <c r="C142" s="42"/>
      <c r="D142" s="228" t="s">
        <v>150</v>
      </c>
      <c r="E142" s="42"/>
      <c r="F142" s="229" t="s">
        <v>360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150</v>
      </c>
      <c r="AU142" s="19" t="s">
        <v>79</v>
      </c>
    </row>
    <row r="143" s="2" customFormat="1">
      <c r="A143" s="40"/>
      <c r="B143" s="41"/>
      <c r="C143" s="42"/>
      <c r="D143" s="233" t="s">
        <v>152</v>
      </c>
      <c r="E143" s="42"/>
      <c r="F143" s="234" t="s">
        <v>363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152</v>
      </c>
      <c r="AU143" s="19" t="s">
        <v>79</v>
      </c>
    </row>
    <row r="144" s="2" customFormat="1">
      <c r="A144" s="40"/>
      <c r="B144" s="41"/>
      <c r="C144" s="42"/>
      <c r="D144" s="228" t="s">
        <v>154</v>
      </c>
      <c r="E144" s="42"/>
      <c r="F144" s="235" t="s">
        <v>364</v>
      </c>
      <c r="G144" s="42"/>
      <c r="H144" s="42"/>
      <c r="I144" s="230"/>
      <c r="J144" s="42"/>
      <c r="K144" s="42"/>
      <c r="L144" s="46"/>
      <c r="M144" s="268"/>
      <c r="N144" s="269"/>
      <c r="O144" s="270"/>
      <c r="P144" s="270"/>
      <c r="Q144" s="270"/>
      <c r="R144" s="270"/>
      <c r="S144" s="270"/>
      <c r="T144" s="271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154</v>
      </c>
      <c r="AU144" s="19" t="s">
        <v>79</v>
      </c>
    </row>
    <row r="145" s="2" customFormat="1" ht="6.96" customHeight="1">
      <c r="A145" s="40"/>
      <c r="B145" s="61"/>
      <c r="C145" s="62"/>
      <c r="D145" s="62"/>
      <c r="E145" s="62"/>
      <c r="F145" s="62"/>
      <c r="G145" s="62"/>
      <c r="H145" s="62"/>
      <c r="I145" s="62"/>
      <c r="J145" s="62"/>
      <c r="K145" s="62"/>
      <c r="L145" s="46"/>
      <c r="M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</sheetData>
  <sheetProtection sheet="1" autoFilter="0" formatColumns="0" formatRows="0" objects="1" scenarios="1" spinCount="100000" saltValue="vb/EXEumlGIknmOC3OCXYZRjNryIbgWkkBr0oJsCUuq9Sb+E4FTgmiVEWvM50jzPdXb6Ei2cLWv2TLuE/Mef3A==" hashValue="NDjDOCHt4U32cqEss3cjk+Z9cwFmN2b8PFSoyKmJdLVeGSjtqDuQHpMTjBGxoDChO4u4uz1TgVOgPjxgUC7eGg==" algorithmName="SHA-512" password="A0DE"/>
  <autoFilter ref="C89:K1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4_02/741110333"/>
    <hyperlink ref="F98" r:id="rId2" display="https://podminky.urs.cz/item/CS_URS_2024_02/741112001"/>
    <hyperlink ref="F108" r:id="rId3" display="https://podminky.urs.cz/item/CS_URS_2024_02/741120201"/>
    <hyperlink ref="F137" r:id="rId4" display="https://podminky.urs.cz/item/CS_URS_2024_02/741910412"/>
    <hyperlink ref="F143" r:id="rId5" display="https://podminky.urs.cz/item/CS_URS_2024_02/998741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Práce a dodávky specifikované v Dodatku č.1 k Dílu IV. dokumentace MVS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365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3. 7. 2025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214.5" customHeight="1">
      <c r="A29" s="149"/>
      <c r="B29" s="150"/>
      <c r="C29" s="149"/>
      <c r="D29" s="149"/>
      <c r="E29" s="151" t="s">
        <v>116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ROUND((SUM(BE87:BE95)),  2)</f>
        <v>0</v>
      </c>
      <c r="G35" s="40"/>
      <c r="H35" s="40"/>
      <c r="I35" s="159">
        <v>0.20999999999999999</v>
      </c>
      <c r="J35" s="158">
        <f>ROUND(((SUM(BE87:BE95))*I35),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ROUND((SUM(BF87:BF95)),  2)</f>
        <v>0</v>
      </c>
      <c r="G36" s="40"/>
      <c r="H36" s="40"/>
      <c r="I36" s="159">
        <v>0.12</v>
      </c>
      <c r="J36" s="158">
        <f>ROUND(((SUM(BF87:BF95))*I36),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ROUND((SUM(BG87:BG95)),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ROUND((SUM(BH87:BH95)),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ROUND((SUM(BI87:BI95)),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Práce a dodávky specifikované v Dodatku č.1 k Dílu IV. dokumentace MVS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703.1_700 - Garáže u skladu kyslíku - Silnoproudé rozvody vč. osvětlení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Letiště Čáslav</v>
      </c>
      <c r="G56" s="42"/>
      <c r="H56" s="42"/>
      <c r="I56" s="34" t="s">
        <v>23</v>
      </c>
      <c r="J56" s="74" t="str">
        <f>IF(J14="","",J14)</f>
        <v>3. 7. 2025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Česká Republika - Ministerstvo obrany ČR</v>
      </c>
      <c r="G58" s="42"/>
      <c r="H58" s="42"/>
      <c r="I58" s="34" t="s">
        <v>31</v>
      </c>
      <c r="J58" s="38" t="str">
        <f>E23</f>
        <v xml:space="preserve">AGA-Letiště, s.r.o.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120</v>
      </c>
    </row>
    <row r="64" s="9" customFormat="1" ht="24.96" customHeight="1">
      <c r="A64" s="9"/>
      <c r="B64" s="176"/>
      <c r="C64" s="177"/>
      <c r="D64" s="178" t="s">
        <v>366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286</v>
      </c>
      <c r="E65" s="179"/>
      <c r="F65" s="179"/>
      <c r="G65" s="179"/>
      <c r="H65" s="179"/>
      <c r="I65" s="179"/>
      <c r="J65" s="180">
        <f>J91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124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Práce a dodávky specifikované v Dodatku č.1 k Dílu IV. dokumentace MVS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113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703.1_700 - Garáže u skladu kyslíku - Silnoproudé rozvody vč. osvětlení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Letiště Čáslav</v>
      </c>
      <c r="G81" s="42"/>
      <c r="H81" s="42"/>
      <c r="I81" s="34" t="s">
        <v>23</v>
      </c>
      <c r="J81" s="74" t="str">
        <f>IF(J14="","",J14)</f>
        <v>3. 7. 2025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Česká Republika - Ministerstvo obrany ČR</v>
      </c>
      <c r="G83" s="42"/>
      <c r="H83" s="42"/>
      <c r="I83" s="34" t="s">
        <v>31</v>
      </c>
      <c r="J83" s="38" t="str">
        <f>E23</f>
        <v xml:space="preserve">AGA-Letiště, s.r.o. 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125</v>
      </c>
      <c r="D86" s="190" t="s">
        <v>57</v>
      </c>
      <c r="E86" s="190" t="s">
        <v>53</v>
      </c>
      <c r="F86" s="190" t="s">
        <v>54</v>
      </c>
      <c r="G86" s="190" t="s">
        <v>126</v>
      </c>
      <c r="H86" s="190" t="s">
        <v>127</v>
      </c>
      <c r="I86" s="190" t="s">
        <v>128</v>
      </c>
      <c r="J86" s="190" t="s">
        <v>119</v>
      </c>
      <c r="K86" s="191" t="s">
        <v>129</v>
      </c>
      <c r="L86" s="192"/>
      <c r="M86" s="94" t="s">
        <v>19</v>
      </c>
      <c r="N86" s="95" t="s">
        <v>42</v>
      </c>
      <c r="O86" s="95" t="s">
        <v>130</v>
      </c>
      <c r="P86" s="95" t="s">
        <v>131</v>
      </c>
      <c r="Q86" s="95" t="s">
        <v>132</v>
      </c>
      <c r="R86" s="95" t="s">
        <v>133</v>
      </c>
      <c r="S86" s="95" t="s">
        <v>134</v>
      </c>
      <c r="T86" s="96" t="s">
        <v>135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136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P88+P91</f>
        <v>0</v>
      </c>
      <c r="Q87" s="98"/>
      <c r="R87" s="195">
        <f>R88+R91</f>
        <v>0</v>
      </c>
      <c r="S87" s="98"/>
      <c r="T87" s="196">
        <f>T88+T91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120</v>
      </c>
      <c r="BK87" s="197">
        <f>BK88+BK91</f>
        <v>0</v>
      </c>
    </row>
    <row r="88" s="12" customFormat="1" ht="25.92" customHeight="1">
      <c r="A88" s="12"/>
      <c r="B88" s="198"/>
      <c r="C88" s="199"/>
      <c r="D88" s="200" t="s">
        <v>71</v>
      </c>
      <c r="E88" s="201" t="s">
        <v>367</v>
      </c>
      <c r="F88" s="201" t="s">
        <v>316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SUM(P89:P90)</f>
        <v>0</v>
      </c>
      <c r="Q88" s="206"/>
      <c r="R88" s="207">
        <f>SUM(R89:R90)</f>
        <v>0</v>
      </c>
      <c r="S88" s="206"/>
      <c r="T88" s="208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79</v>
      </c>
      <c r="AT88" s="210" t="s">
        <v>71</v>
      </c>
      <c r="AU88" s="210" t="s">
        <v>72</v>
      </c>
      <c r="AY88" s="209" t="s">
        <v>139</v>
      </c>
      <c r="BK88" s="211">
        <f>SUM(BK89:BK90)</f>
        <v>0</v>
      </c>
    </row>
    <row r="89" s="2" customFormat="1" ht="16.5" customHeight="1">
      <c r="A89" s="40"/>
      <c r="B89" s="41"/>
      <c r="C89" s="214" t="s">
        <v>142</v>
      </c>
      <c r="D89" s="273" t="s">
        <v>143</v>
      </c>
      <c r="E89" s="216" t="s">
        <v>318</v>
      </c>
      <c r="F89" s="217" t="s">
        <v>319</v>
      </c>
      <c r="G89" s="218" t="s">
        <v>146</v>
      </c>
      <c r="H89" s="219">
        <v>35</v>
      </c>
      <c r="I89" s="220"/>
      <c r="J89" s="221">
        <f>ROUND(I89*H89,2)</f>
        <v>0</v>
      </c>
      <c r="K89" s="217" t="s">
        <v>19</v>
      </c>
      <c r="L89" s="46"/>
      <c r="M89" s="222" t="s">
        <v>19</v>
      </c>
      <c r="N89" s="223" t="s">
        <v>43</v>
      </c>
      <c r="O89" s="86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6" t="s">
        <v>148</v>
      </c>
      <c r="AT89" s="226" t="s">
        <v>143</v>
      </c>
      <c r="AU89" s="226" t="s">
        <v>79</v>
      </c>
      <c r="AY89" s="19" t="s">
        <v>139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9" t="s">
        <v>79</v>
      </c>
      <c r="BK89" s="227">
        <f>ROUND(I89*H89,2)</f>
        <v>0</v>
      </c>
      <c r="BL89" s="19" t="s">
        <v>148</v>
      </c>
      <c r="BM89" s="226" t="s">
        <v>368</v>
      </c>
    </row>
    <row r="90" s="2" customFormat="1">
      <c r="A90" s="40"/>
      <c r="B90" s="41"/>
      <c r="C90" s="42"/>
      <c r="D90" s="228" t="s">
        <v>150</v>
      </c>
      <c r="E90" s="42"/>
      <c r="F90" s="229" t="s">
        <v>319</v>
      </c>
      <c r="G90" s="42"/>
      <c r="H90" s="42"/>
      <c r="I90" s="230"/>
      <c r="J90" s="42"/>
      <c r="K90" s="42"/>
      <c r="L90" s="46"/>
      <c r="M90" s="231"/>
      <c r="N90" s="23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150</v>
      </c>
      <c r="AU90" s="19" t="s">
        <v>79</v>
      </c>
    </row>
    <row r="91" s="12" customFormat="1" ht="25.92" customHeight="1">
      <c r="A91" s="12"/>
      <c r="B91" s="198"/>
      <c r="C91" s="199"/>
      <c r="D91" s="200" t="s">
        <v>71</v>
      </c>
      <c r="E91" s="201" t="s">
        <v>356</v>
      </c>
      <c r="F91" s="201" t="s">
        <v>357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SUM(P92:P95)</f>
        <v>0</v>
      </c>
      <c r="Q91" s="206"/>
      <c r="R91" s="207">
        <f>SUM(R92:R95)</f>
        <v>0</v>
      </c>
      <c r="S91" s="206"/>
      <c r="T91" s="208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79</v>
      </c>
      <c r="AT91" s="210" t="s">
        <v>71</v>
      </c>
      <c r="AU91" s="210" t="s">
        <v>72</v>
      </c>
      <c r="AY91" s="209" t="s">
        <v>139</v>
      </c>
      <c r="BK91" s="211">
        <f>SUM(BK92:BK95)</f>
        <v>0</v>
      </c>
    </row>
    <row r="92" s="2" customFormat="1" ht="16.5" customHeight="1">
      <c r="A92" s="40"/>
      <c r="B92" s="41"/>
      <c r="C92" s="214" t="s">
        <v>369</v>
      </c>
      <c r="D92" s="215" t="s">
        <v>143</v>
      </c>
      <c r="E92" s="216" t="s">
        <v>359</v>
      </c>
      <c r="F92" s="217" t="s">
        <v>360</v>
      </c>
      <c r="G92" s="218" t="s">
        <v>361</v>
      </c>
      <c r="H92" s="276"/>
      <c r="I92" s="220"/>
      <c r="J92" s="221">
        <f>ROUND(I92*H92,2)</f>
        <v>0</v>
      </c>
      <c r="K92" s="217" t="s">
        <v>147</v>
      </c>
      <c r="L92" s="46"/>
      <c r="M92" s="222" t="s">
        <v>19</v>
      </c>
      <c r="N92" s="223" t="s">
        <v>43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148</v>
      </c>
      <c r="AT92" s="226" t="s">
        <v>143</v>
      </c>
      <c r="AU92" s="226" t="s">
        <v>79</v>
      </c>
      <c r="AY92" s="19" t="s">
        <v>139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79</v>
      </c>
      <c r="BK92" s="227">
        <f>ROUND(I92*H92,2)</f>
        <v>0</v>
      </c>
      <c r="BL92" s="19" t="s">
        <v>148</v>
      </c>
      <c r="BM92" s="226" t="s">
        <v>370</v>
      </c>
    </row>
    <row r="93" s="2" customFormat="1">
      <c r="A93" s="40"/>
      <c r="B93" s="41"/>
      <c r="C93" s="42"/>
      <c r="D93" s="228" t="s">
        <v>150</v>
      </c>
      <c r="E93" s="42"/>
      <c r="F93" s="229" t="s">
        <v>360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150</v>
      </c>
      <c r="AU93" s="19" t="s">
        <v>79</v>
      </c>
    </row>
    <row r="94" s="2" customFormat="1">
      <c r="A94" s="40"/>
      <c r="B94" s="41"/>
      <c r="C94" s="42"/>
      <c r="D94" s="233" t="s">
        <v>152</v>
      </c>
      <c r="E94" s="42"/>
      <c r="F94" s="234" t="s">
        <v>363</v>
      </c>
      <c r="G94" s="42"/>
      <c r="H94" s="42"/>
      <c r="I94" s="230"/>
      <c r="J94" s="42"/>
      <c r="K94" s="42"/>
      <c r="L94" s="46"/>
      <c r="M94" s="231"/>
      <c r="N94" s="232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152</v>
      </c>
      <c r="AU94" s="19" t="s">
        <v>79</v>
      </c>
    </row>
    <row r="95" s="2" customFormat="1">
      <c r="A95" s="40"/>
      <c r="B95" s="41"/>
      <c r="C95" s="42"/>
      <c r="D95" s="228" t="s">
        <v>154</v>
      </c>
      <c r="E95" s="42"/>
      <c r="F95" s="235" t="s">
        <v>364</v>
      </c>
      <c r="G95" s="42"/>
      <c r="H95" s="42"/>
      <c r="I95" s="230"/>
      <c r="J95" s="42"/>
      <c r="K95" s="42"/>
      <c r="L95" s="46"/>
      <c r="M95" s="268"/>
      <c r="N95" s="269"/>
      <c r="O95" s="270"/>
      <c r="P95" s="270"/>
      <c r="Q95" s="270"/>
      <c r="R95" s="270"/>
      <c r="S95" s="270"/>
      <c r="T95" s="271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154</v>
      </c>
      <c r="AU95" s="19" t="s">
        <v>79</v>
      </c>
    </row>
    <row r="96" s="2" customFormat="1" ht="6.96" customHeight="1">
      <c r="A96" s="40"/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46"/>
      <c r="M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</sheetData>
  <sheetProtection sheet="1" autoFilter="0" formatColumns="0" formatRows="0" objects="1" scenarios="1" spinCount="100000" saltValue="NtxSj/yjghgfTCvBoD0BW8BBlgdqPtzhbfD5xchQb1NVGOLAurF69yjMYlxmplviBT3diOwaWbP+aNeHSQ22BA==" hashValue="BEcNJRr8i5dV9nKOiGqFr/A9XKn3GuQSlVJMPINioywVU65KJwJk1hCvBLX7klMgGy+tOsAEehs4Uz2lLCM+VA==" algorithmName="SHA-512" password="A0DE"/>
  <autoFilter ref="C86:K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4" r:id="rId1" display="https://podminky.urs.cz/item/CS_URS_2024_02/998741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Práce a dodávky specifikované v Dodatku č.1 k Dílu IV. dokumentace MVS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371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3. 7. 2025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214.5" customHeight="1">
      <c r="A29" s="149"/>
      <c r="B29" s="150"/>
      <c r="C29" s="149"/>
      <c r="D29" s="149"/>
      <c r="E29" s="151" t="s">
        <v>116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ROUND((SUM(BE88:BE113)),  2)</f>
        <v>0</v>
      </c>
      <c r="G35" s="40"/>
      <c r="H35" s="40"/>
      <c r="I35" s="159">
        <v>0.20999999999999999</v>
      </c>
      <c r="J35" s="158">
        <f>ROUND(((SUM(BE88:BE113))*I35),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ROUND((SUM(BF88:BF113)),  2)</f>
        <v>0</v>
      </c>
      <c r="G36" s="40"/>
      <c r="H36" s="40"/>
      <c r="I36" s="159">
        <v>0.12</v>
      </c>
      <c r="J36" s="158">
        <f>ROUND(((SUM(BF88:BF113))*I36),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ROUND((SUM(BG88:BG113)),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ROUND((SUM(BH88:BH113)),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ROUND((SUM(BI88:BI113)),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Práce a dodávky specifikované v Dodatku č.1 k Dílu IV. dokumentace MVS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705_700 - Sheltry na APN S1 - Silnopoudé rozvody vč. osvětlení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Letiště Čáslav</v>
      </c>
      <c r="G56" s="42"/>
      <c r="H56" s="42"/>
      <c r="I56" s="34" t="s">
        <v>23</v>
      </c>
      <c r="J56" s="74" t="str">
        <f>IF(J14="","",J14)</f>
        <v>3. 7. 2025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Česká Republika - Ministerstvo obrany ČR</v>
      </c>
      <c r="G58" s="42"/>
      <c r="H58" s="42"/>
      <c r="I58" s="34" t="s">
        <v>31</v>
      </c>
      <c r="J58" s="38" t="str">
        <f>E23</f>
        <v xml:space="preserve">AGA-Letiště, s.r.o.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120</v>
      </c>
    </row>
    <row r="64" s="9" customFormat="1" ht="24.96" customHeight="1">
      <c r="A64" s="9"/>
      <c r="B64" s="176"/>
      <c r="C64" s="177"/>
      <c r="D64" s="178" t="s">
        <v>283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372</v>
      </c>
      <c r="E65" s="179"/>
      <c r="F65" s="179"/>
      <c r="G65" s="179"/>
      <c r="H65" s="179"/>
      <c r="I65" s="179"/>
      <c r="J65" s="180">
        <f>J100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373</v>
      </c>
      <c r="E66" s="179"/>
      <c r="F66" s="179"/>
      <c r="G66" s="179"/>
      <c r="H66" s="179"/>
      <c r="I66" s="179"/>
      <c r="J66" s="180">
        <f>J109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124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Práce a dodávky specifikované v Dodatku č.1 k Dílu IV. dokumentace MVS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112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113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114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SO 705_700 - Sheltry na APN S1 - Silnopoudé rozvody vč. osvětlení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Letiště Čáslav</v>
      </c>
      <c r="G82" s="42"/>
      <c r="H82" s="42"/>
      <c r="I82" s="34" t="s">
        <v>23</v>
      </c>
      <c r="J82" s="74" t="str">
        <f>IF(J14="","",J14)</f>
        <v>3. 7. 2025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>Česká Republika - Ministerstvo obrany ČR</v>
      </c>
      <c r="G84" s="42"/>
      <c r="H84" s="42"/>
      <c r="I84" s="34" t="s">
        <v>31</v>
      </c>
      <c r="J84" s="38" t="str">
        <f>E23</f>
        <v xml:space="preserve">AGA-Letiště, s.r.o.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34</v>
      </c>
      <c r="J85" s="38" t="str">
        <f>E26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125</v>
      </c>
      <c r="D87" s="190" t="s">
        <v>57</v>
      </c>
      <c r="E87" s="190" t="s">
        <v>53</v>
      </c>
      <c r="F87" s="190" t="s">
        <v>54</v>
      </c>
      <c r="G87" s="190" t="s">
        <v>126</v>
      </c>
      <c r="H87" s="190" t="s">
        <v>127</v>
      </c>
      <c r="I87" s="190" t="s">
        <v>128</v>
      </c>
      <c r="J87" s="190" t="s">
        <v>119</v>
      </c>
      <c r="K87" s="191" t="s">
        <v>129</v>
      </c>
      <c r="L87" s="192"/>
      <c r="M87" s="94" t="s">
        <v>19</v>
      </c>
      <c r="N87" s="95" t="s">
        <v>42</v>
      </c>
      <c r="O87" s="95" t="s">
        <v>130</v>
      </c>
      <c r="P87" s="95" t="s">
        <v>131</v>
      </c>
      <c r="Q87" s="95" t="s">
        <v>132</v>
      </c>
      <c r="R87" s="95" t="s">
        <v>133</v>
      </c>
      <c r="S87" s="95" t="s">
        <v>134</v>
      </c>
      <c r="T87" s="96" t="s">
        <v>135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136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P89+P100+P109</f>
        <v>0</v>
      </c>
      <c r="Q88" s="98"/>
      <c r="R88" s="195">
        <f>R89+R100+R109</f>
        <v>0</v>
      </c>
      <c r="S88" s="98"/>
      <c r="T88" s="196">
        <f>T89+T100+T109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120</v>
      </c>
      <c r="BK88" s="197">
        <f>BK89+BK100+BK109</f>
        <v>0</v>
      </c>
    </row>
    <row r="89" s="12" customFormat="1" ht="25.92" customHeight="1">
      <c r="A89" s="12"/>
      <c r="B89" s="198"/>
      <c r="C89" s="199"/>
      <c r="D89" s="200" t="s">
        <v>71</v>
      </c>
      <c r="E89" s="201" t="s">
        <v>307</v>
      </c>
      <c r="F89" s="201" t="s">
        <v>308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SUM(P90:P99)</f>
        <v>0</v>
      </c>
      <c r="Q89" s="206"/>
      <c r="R89" s="207">
        <f>SUM(R90:R99)</f>
        <v>0</v>
      </c>
      <c r="S89" s="206"/>
      <c r="T89" s="208">
        <f>SUM(T90:T99)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79</v>
      </c>
      <c r="AT89" s="210" t="s">
        <v>71</v>
      </c>
      <c r="AU89" s="210" t="s">
        <v>72</v>
      </c>
      <c r="AY89" s="209" t="s">
        <v>139</v>
      </c>
      <c r="BK89" s="211">
        <f>SUM(BK90:BK99)</f>
        <v>0</v>
      </c>
    </row>
    <row r="90" s="2" customFormat="1" ht="16.5" customHeight="1">
      <c r="A90" s="40"/>
      <c r="B90" s="41"/>
      <c r="C90" s="214" t="s">
        <v>374</v>
      </c>
      <c r="D90" s="215" t="s">
        <v>143</v>
      </c>
      <c r="E90" s="216" t="s">
        <v>375</v>
      </c>
      <c r="F90" s="217" t="s">
        <v>376</v>
      </c>
      <c r="G90" s="218" t="s">
        <v>146</v>
      </c>
      <c r="H90" s="219">
        <v>543</v>
      </c>
      <c r="I90" s="220"/>
      <c r="J90" s="221">
        <f>ROUND(I90*H90,2)</f>
        <v>0</v>
      </c>
      <c r="K90" s="217" t="s">
        <v>147</v>
      </c>
      <c r="L90" s="46"/>
      <c r="M90" s="222" t="s">
        <v>19</v>
      </c>
      <c r="N90" s="223" t="s">
        <v>43</v>
      </c>
      <c r="O90" s="86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148</v>
      </c>
      <c r="AT90" s="226" t="s">
        <v>143</v>
      </c>
      <c r="AU90" s="226" t="s">
        <v>79</v>
      </c>
      <c r="AY90" s="19" t="s">
        <v>139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9" t="s">
        <v>79</v>
      </c>
      <c r="BK90" s="227">
        <f>ROUND(I90*H90,2)</f>
        <v>0</v>
      </c>
      <c r="BL90" s="19" t="s">
        <v>148</v>
      </c>
      <c r="BM90" s="226" t="s">
        <v>377</v>
      </c>
    </row>
    <row r="91" s="2" customFormat="1">
      <c r="A91" s="40"/>
      <c r="B91" s="41"/>
      <c r="C91" s="42"/>
      <c r="D91" s="228" t="s">
        <v>150</v>
      </c>
      <c r="E91" s="42"/>
      <c r="F91" s="229" t="s">
        <v>376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150</v>
      </c>
      <c r="AU91" s="19" t="s">
        <v>79</v>
      </c>
    </row>
    <row r="92" s="2" customFormat="1">
      <c r="A92" s="40"/>
      <c r="B92" s="41"/>
      <c r="C92" s="42"/>
      <c r="D92" s="233" t="s">
        <v>152</v>
      </c>
      <c r="E92" s="42"/>
      <c r="F92" s="234" t="s">
        <v>378</v>
      </c>
      <c r="G92" s="42"/>
      <c r="H92" s="42"/>
      <c r="I92" s="230"/>
      <c r="J92" s="42"/>
      <c r="K92" s="42"/>
      <c r="L92" s="46"/>
      <c r="M92" s="231"/>
      <c r="N92" s="232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152</v>
      </c>
      <c r="AU92" s="19" t="s">
        <v>79</v>
      </c>
    </row>
    <row r="93" s="2" customFormat="1">
      <c r="A93" s="40"/>
      <c r="B93" s="41"/>
      <c r="C93" s="42"/>
      <c r="D93" s="228" t="s">
        <v>154</v>
      </c>
      <c r="E93" s="42"/>
      <c r="F93" s="235" t="s">
        <v>379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154</v>
      </c>
      <c r="AU93" s="19" t="s">
        <v>79</v>
      </c>
    </row>
    <row r="94" s="14" customFormat="1">
      <c r="A94" s="14"/>
      <c r="B94" s="246"/>
      <c r="C94" s="247"/>
      <c r="D94" s="228" t="s">
        <v>156</v>
      </c>
      <c r="E94" s="248" t="s">
        <v>19</v>
      </c>
      <c r="F94" s="249" t="s">
        <v>380</v>
      </c>
      <c r="G94" s="247"/>
      <c r="H94" s="250">
        <v>543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6" t="s">
        <v>156</v>
      </c>
      <c r="AU94" s="256" t="s">
        <v>79</v>
      </c>
      <c r="AV94" s="14" t="s">
        <v>81</v>
      </c>
      <c r="AW94" s="14" t="s">
        <v>33</v>
      </c>
      <c r="AX94" s="14" t="s">
        <v>79</v>
      </c>
      <c r="AY94" s="256" t="s">
        <v>139</v>
      </c>
    </row>
    <row r="95" s="2" customFormat="1" ht="16.5" customHeight="1">
      <c r="A95" s="40"/>
      <c r="B95" s="41"/>
      <c r="C95" s="214" t="s">
        <v>381</v>
      </c>
      <c r="D95" s="215" t="s">
        <v>143</v>
      </c>
      <c r="E95" s="216" t="s">
        <v>382</v>
      </c>
      <c r="F95" s="217" t="s">
        <v>383</v>
      </c>
      <c r="G95" s="218" t="s">
        <v>146</v>
      </c>
      <c r="H95" s="219">
        <v>-36</v>
      </c>
      <c r="I95" s="220"/>
      <c r="J95" s="221">
        <f>ROUND(I95*H95,2)</f>
        <v>0</v>
      </c>
      <c r="K95" s="217" t="s">
        <v>147</v>
      </c>
      <c r="L95" s="46"/>
      <c r="M95" s="222" t="s">
        <v>19</v>
      </c>
      <c r="N95" s="223" t="s">
        <v>43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148</v>
      </c>
      <c r="AT95" s="226" t="s">
        <v>143</v>
      </c>
      <c r="AU95" s="226" t="s">
        <v>79</v>
      </c>
      <c r="AY95" s="19" t="s">
        <v>139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79</v>
      </c>
      <c r="BK95" s="227">
        <f>ROUND(I95*H95,2)</f>
        <v>0</v>
      </c>
      <c r="BL95" s="19" t="s">
        <v>148</v>
      </c>
      <c r="BM95" s="226" t="s">
        <v>384</v>
      </c>
    </row>
    <row r="96" s="2" customFormat="1">
      <c r="A96" s="40"/>
      <c r="B96" s="41"/>
      <c r="C96" s="42"/>
      <c r="D96" s="228" t="s">
        <v>150</v>
      </c>
      <c r="E96" s="42"/>
      <c r="F96" s="229" t="s">
        <v>383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150</v>
      </c>
      <c r="AU96" s="19" t="s">
        <v>79</v>
      </c>
    </row>
    <row r="97" s="2" customFormat="1">
      <c r="A97" s="40"/>
      <c r="B97" s="41"/>
      <c r="C97" s="42"/>
      <c r="D97" s="233" t="s">
        <v>152</v>
      </c>
      <c r="E97" s="42"/>
      <c r="F97" s="234" t="s">
        <v>385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152</v>
      </c>
      <c r="AU97" s="19" t="s">
        <v>79</v>
      </c>
    </row>
    <row r="98" s="2" customFormat="1">
      <c r="A98" s="40"/>
      <c r="B98" s="41"/>
      <c r="C98" s="42"/>
      <c r="D98" s="228" t="s">
        <v>154</v>
      </c>
      <c r="E98" s="42"/>
      <c r="F98" s="235" t="s">
        <v>386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154</v>
      </c>
      <c r="AU98" s="19" t="s">
        <v>79</v>
      </c>
    </row>
    <row r="99" s="14" customFormat="1">
      <c r="A99" s="14"/>
      <c r="B99" s="246"/>
      <c r="C99" s="247"/>
      <c r="D99" s="228" t="s">
        <v>156</v>
      </c>
      <c r="E99" s="248" t="s">
        <v>19</v>
      </c>
      <c r="F99" s="249" t="s">
        <v>387</v>
      </c>
      <c r="G99" s="247"/>
      <c r="H99" s="250">
        <v>-36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6" t="s">
        <v>156</v>
      </c>
      <c r="AU99" s="256" t="s">
        <v>79</v>
      </c>
      <c r="AV99" s="14" t="s">
        <v>81</v>
      </c>
      <c r="AW99" s="14" t="s">
        <v>33</v>
      </c>
      <c r="AX99" s="14" t="s">
        <v>79</v>
      </c>
      <c r="AY99" s="256" t="s">
        <v>139</v>
      </c>
    </row>
    <row r="100" s="12" customFormat="1" ht="25.92" customHeight="1">
      <c r="A100" s="12"/>
      <c r="B100" s="198"/>
      <c r="C100" s="199"/>
      <c r="D100" s="200" t="s">
        <v>71</v>
      </c>
      <c r="E100" s="201" t="s">
        <v>388</v>
      </c>
      <c r="F100" s="201" t="s">
        <v>389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SUM(P101:P108)</f>
        <v>0</v>
      </c>
      <c r="Q100" s="206"/>
      <c r="R100" s="207">
        <f>SUM(R101:R108)</f>
        <v>0</v>
      </c>
      <c r="S100" s="206"/>
      <c r="T100" s="20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71</v>
      </c>
      <c r="AU100" s="210" t="s">
        <v>72</v>
      </c>
      <c r="AY100" s="209" t="s">
        <v>139</v>
      </c>
      <c r="BK100" s="211">
        <f>SUM(BK101:BK108)</f>
        <v>0</v>
      </c>
    </row>
    <row r="101" s="2" customFormat="1" ht="16.5" customHeight="1">
      <c r="A101" s="40"/>
      <c r="B101" s="41"/>
      <c r="C101" s="214" t="s">
        <v>390</v>
      </c>
      <c r="D101" s="273" t="s">
        <v>143</v>
      </c>
      <c r="E101" s="216" t="s">
        <v>391</v>
      </c>
      <c r="F101" s="217" t="s">
        <v>392</v>
      </c>
      <c r="G101" s="218" t="s">
        <v>222</v>
      </c>
      <c r="H101" s="219">
        <v>1</v>
      </c>
      <c r="I101" s="220"/>
      <c r="J101" s="221">
        <f>ROUND(I101*H101,2)</f>
        <v>0</v>
      </c>
      <c r="K101" s="217" t="s">
        <v>147</v>
      </c>
      <c r="L101" s="46"/>
      <c r="M101" s="222" t="s">
        <v>19</v>
      </c>
      <c r="N101" s="223" t="s">
        <v>43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223</v>
      </c>
      <c r="AT101" s="226" t="s">
        <v>143</v>
      </c>
      <c r="AU101" s="226" t="s">
        <v>79</v>
      </c>
      <c r="AY101" s="19" t="s">
        <v>139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79</v>
      </c>
      <c r="BK101" s="227">
        <f>ROUND(I101*H101,2)</f>
        <v>0</v>
      </c>
      <c r="BL101" s="19" t="s">
        <v>223</v>
      </c>
      <c r="BM101" s="226" t="s">
        <v>393</v>
      </c>
    </row>
    <row r="102" s="2" customFormat="1">
      <c r="A102" s="40"/>
      <c r="B102" s="41"/>
      <c r="C102" s="42"/>
      <c r="D102" s="228" t="s">
        <v>150</v>
      </c>
      <c r="E102" s="42"/>
      <c r="F102" s="229" t="s">
        <v>394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150</v>
      </c>
      <c r="AU102" s="19" t="s">
        <v>79</v>
      </c>
    </row>
    <row r="103" s="2" customFormat="1">
      <c r="A103" s="40"/>
      <c r="B103" s="41"/>
      <c r="C103" s="42"/>
      <c r="D103" s="233" t="s">
        <v>152</v>
      </c>
      <c r="E103" s="42"/>
      <c r="F103" s="234" t="s">
        <v>395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152</v>
      </c>
      <c r="AU103" s="19" t="s">
        <v>79</v>
      </c>
    </row>
    <row r="104" s="2" customFormat="1" ht="21.75" customHeight="1">
      <c r="A104" s="40"/>
      <c r="B104" s="41"/>
      <c r="C104" s="214" t="s">
        <v>396</v>
      </c>
      <c r="D104" s="215" t="s">
        <v>143</v>
      </c>
      <c r="E104" s="216" t="s">
        <v>397</v>
      </c>
      <c r="F104" s="217" t="s">
        <v>398</v>
      </c>
      <c r="G104" s="218" t="s">
        <v>222</v>
      </c>
      <c r="H104" s="219">
        <v>24</v>
      </c>
      <c r="I104" s="220"/>
      <c r="J104" s="221">
        <f>ROUND(I104*H104,2)</f>
        <v>0</v>
      </c>
      <c r="K104" s="217" t="s">
        <v>147</v>
      </c>
      <c r="L104" s="46"/>
      <c r="M104" s="222" t="s">
        <v>19</v>
      </c>
      <c r="N104" s="223" t="s">
        <v>43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148</v>
      </c>
      <c r="AT104" s="226" t="s">
        <v>143</v>
      </c>
      <c r="AU104" s="226" t="s">
        <v>79</v>
      </c>
      <c r="AY104" s="19" t="s">
        <v>139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79</v>
      </c>
      <c r="BK104" s="227">
        <f>ROUND(I104*H104,2)</f>
        <v>0</v>
      </c>
      <c r="BL104" s="19" t="s">
        <v>148</v>
      </c>
      <c r="BM104" s="226" t="s">
        <v>399</v>
      </c>
    </row>
    <row r="105" s="2" customFormat="1">
      <c r="A105" s="40"/>
      <c r="B105" s="41"/>
      <c r="C105" s="42"/>
      <c r="D105" s="228" t="s">
        <v>150</v>
      </c>
      <c r="E105" s="42"/>
      <c r="F105" s="229" t="s">
        <v>398</v>
      </c>
      <c r="G105" s="42"/>
      <c r="H105" s="42"/>
      <c r="I105" s="230"/>
      <c r="J105" s="42"/>
      <c r="K105" s="42"/>
      <c r="L105" s="46"/>
      <c r="M105" s="231"/>
      <c r="N105" s="232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150</v>
      </c>
      <c r="AU105" s="19" t="s">
        <v>79</v>
      </c>
    </row>
    <row r="106" s="2" customFormat="1">
      <c r="A106" s="40"/>
      <c r="B106" s="41"/>
      <c r="C106" s="42"/>
      <c r="D106" s="233" t="s">
        <v>152</v>
      </c>
      <c r="E106" s="42"/>
      <c r="F106" s="234" t="s">
        <v>400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152</v>
      </c>
      <c r="AU106" s="19" t="s">
        <v>79</v>
      </c>
    </row>
    <row r="107" s="2" customFormat="1">
      <c r="A107" s="40"/>
      <c r="B107" s="41"/>
      <c r="C107" s="42"/>
      <c r="D107" s="228" t="s">
        <v>154</v>
      </c>
      <c r="E107" s="42"/>
      <c r="F107" s="235" t="s">
        <v>401</v>
      </c>
      <c r="G107" s="42"/>
      <c r="H107" s="42"/>
      <c r="I107" s="230"/>
      <c r="J107" s="42"/>
      <c r="K107" s="42"/>
      <c r="L107" s="46"/>
      <c r="M107" s="231"/>
      <c r="N107" s="232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154</v>
      </c>
      <c r="AU107" s="19" t="s">
        <v>79</v>
      </c>
    </row>
    <row r="108" s="14" customFormat="1">
      <c r="A108" s="14"/>
      <c r="B108" s="246"/>
      <c r="C108" s="247"/>
      <c r="D108" s="228" t="s">
        <v>156</v>
      </c>
      <c r="E108" s="248" t="s">
        <v>19</v>
      </c>
      <c r="F108" s="249" t="s">
        <v>402</v>
      </c>
      <c r="G108" s="247"/>
      <c r="H108" s="250">
        <v>24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156</v>
      </c>
      <c r="AU108" s="256" t="s">
        <v>79</v>
      </c>
      <c r="AV108" s="14" t="s">
        <v>81</v>
      </c>
      <c r="AW108" s="14" t="s">
        <v>33</v>
      </c>
      <c r="AX108" s="14" t="s">
        <v>79</v>
      </c>
      <c r="AY108" s="256" t="s">
        <v>139</v>
      </c>
    </row>
    <row r="109" s="12" customFormat="1" ht="25.92" customHeight="1">
      <c r="A109" s="12"/>
      <c r="B109" s="198"/>
      <c r="C109" s="199"/>
      <c r="D109" s="200" t="s">
        <v>71</v>
      </c>
      <c r="E109" s="201" t="s">
        <v>403</v>
      </c>
      <c r="F109" s="201" t="s">
        <v>357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SUM(P110:P113)</f>
        <v>0</v>
      </c>
      <c r="Q109" s="206"/>
      <c r="R109" s="207">
        <f>SUM(R110:R113)</f>
        <v>0</v>
      </c>
      <c r="S109" s="206"/>
      <c r="T109" s="208">
        <f>SUM(T110:T113)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79</v>
      </c>
      <c r="AT109" s="210" t="s">
        <v>71</v>
      </c>
      <c r="AU109" s="210" t="s">
        <v>72</v>
      </c>
      <c r="AY109" s="209" t="s">
        <v>139</v>
      </c>
      <c r="BK109" s="211">
        <f>SUM(BK110:BK113)</f>
        <v>0</v>
      </c>
    </row>
    <row r="110" s="2" customFormat="1" ht="16.5" customHeight="1">
      <c r="A110" s="40"/>
      <c r="B110" s="41"/>
      <c r="C110" s="214" t="s">
        <v>404</v>
      </c>
      <c r="D110" s="215" t="s">
        <v>143</v>
      </c>
      <c r="E110" s="216" t="s">
        <v>359</v>
      </c>
      <c r="F110" s="217" t="s">
        <v>360</v>
      </c>
      <c r="G110" s="218" t="s">
        <v>361</v>
      </c>
      <c r="H110" s="276"/>
      <c r="I110" s="220"/>
      <c r="J110" s="221">
        <f>ROUND(I110*H110,2)</f>
        <v>0</v>
      </c>
      <c r="K110" s="217" t="s">
        <v>147</v>
      </c>
      <c r="L110" s="46"/>
      <c r="M110" s="222" t="s">
        <v>19</v>
      </c>
      <c r="N110" s="223" t="s">
        <v>43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148</v>
      </c>
      <c r="AT110" s="226" t="s">
        <v>143</v>
      </c>
      <c r="AU110" s="226" t="s">
        <v>79</v>
      </c>
      <c r="AY110" s="19" t="s">
        <v>139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79</v>
      </c>
      <c r="BK110" s="227">
        <f>ROUND(I110*H110,2)</f>
        <v>0</v>
      </c>
      <c r="BL110" s="19" t="s">
        <v>148</v>
      </c>
      <c r="BM110" s="226" t="s">
        <v>405</v>
      </c>
    </row>
    <row r="111" s="2" customFormat="1">
      <c r="A111" s="40"/>
      <c r="B111" s="41"/>
      <c r="C111" s="42"/>
      <c r="D111" s="228" t="s">
        <v>150</v>
      </c>
      <c r="E111" s="42"/>
      <c r="F111" s="229" t="s">
        <v>360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150</v>
      </c>
      <c r="AU111" s="19" t="s">
        <v>79</v>
      </c>
    </row>
    <row r="112" s="2" customFormat="1">
      <c r="A112" s="40"/>
      <c r="B112" s="41"/>
      <c r="C112" s="42"/>
      <c r="D112" s="233" t="s">
        <v>152</v>
      </c>
      <c r="E112" s="42"/>
      <c r="F112" s="234" t="s">
        <v>363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152</v>
      </c>
      <c r="AU112" s="19" t="s">
        <v>79</v>
      </c>
    </row>
    <row r="113" s="2" customFormat="1">
      <c r="A113" s="40"/>
      <c r="B113" s="41"/>
      <c r="C113" s="42"/>
      <c r="D113" s="228" t="s">
        <v>154</v>
      </c>
      <c r="E113" s="42"/>
      <c r="F113" s="235" t="s">
        <v>364</v>
      </c>
      <c r="G113" s="42"/>
      <c r="H113" s="42"/>
      <c r="I113" s="230"/>
      <c r="J113" s="42"/>
      <c r="K113" s="42"/>
      <c r="L113" s="46"/>
      <c r="M113" s="268"/>
      <c r="N113" s="269"/>
      <c r="O113" s="270"/>
      <c r="P113" s="270"/>
      <c r="Q113" s="270"/>
      <c r="R113" s="270"/>
      <c r="S113" s="270"/>
      <c r="T113" s="271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154</v>
      </c>
      <c r="AU113" s="19" t="s">
        <v>79</v>
      </c>
    </row>
    <row r="114" s="2" customFormat="1" ht="6.96" customHeight="1">
      <c r="A114" s="40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46"/>
      <c r="M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</sheetData>
  <sheetProtection sheet="1" autoFilter="0" formatColumns="0" formatRows="0" objects="1" scenarios="1" spinCount="100000" saltValue="D4dSt6K25lKxrH/0DECAfwTkpDvFA7O2fNp65eb+HPftO4+KL/s5/MnOa/oqmxuzevGhK/gui9lFOJ66gAlUNA==" hashValue="4cXDl5w3Frho5FxCFDH2eHIg4ahuEIZh7240vBWmDTG6mY6KwVFOKIqz+Ura89irSIVnX/zv5P252JaQ8OnLLg==" algorithmName="SHA-512" password="A0DE"/>
  <autoFilter ref="C87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4_02/741122235"/>
    <hyperlink ref="F97" r:id="rId2" display="https://podminky.urs.cz/item/CS_URS_2024_02/741122236"/>
    <hyperlink ref="F103" r:id="rId3" display="https://podminky.urs.cz/item/CS_URS_2024_02/741311002"/>
    <hyperlink ref="F106" r:id="rId4" display="https://podminky.urs.cz/item/CS_URS_2024_02/741313042"/>
    <hyperlink ref="F112" r:id="rId5" display="https://podminky.urs.cz/item/CS_URS_2024_02/998741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Práce a dodávky specifikované v Dodatku č.1 k Dílu IV. dokumentace MVS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406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3. 7. 2025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214.5" customHeight="1">
      <c r="A29" s="149"/>
      <c r="B29" s="150"/>
      <c r="C29" s="149"/>
      <c r="D29" s="149"/>
      <c r="E29" s="151" t="s">
        <v>116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ROUND((SUM(BE88:BE105)),  2)</f>
        <v>0</v>
      </c>
      <c r="G35" s="40"/>
      <c r="H35" s="40"/>
      <c r="I35" s="159">
        <v>0.20999999999999999</v>
      </c>
      <c r="J35" s="158">
        <f>ROUND(((SUM(BE88:BE105))*I35),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ROUND((SUM(BF88:BF105)),  2)</f>
        <v>0</v>
      </c>
      <c r="G36" s="40"/>
      <c r="H36" s="40"/>
      <c r="I36" s="159">
        <v>0.12</v>
      </c>
      <c r="J36" s="158">
        <f>ROUND(((SUM(BF88:BF105))*I36),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ROUND((SUM(BG88:BG105)),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ROUND((SUM(BH88:BH105)),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ROUND((SUM(BI88:BI105)),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Práce a dodávky specifikované v Dodatku č.1 k Dílu IV. dokumentace MVS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706_100 - Zemní valy s/bez protihlukovými stěnami - QRA - Stavební řešení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Letiště Čáslav</v>
      </c>
      <c r="G56" s="42"/>
      <c r="H56" s="42"/>
      <c r="I56" s="34" t="s">
        <v>23</v>
      </c>
      <c r="J56" s="74" t="str">
        <f>IF(J14="","",J14)</f>
        <v>3. 7. 2025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Česká Republika - Ministerstvo obrany ČR</v>
      </c>
      <c r="G58" s="42"/>
      <c r="H58" s="42"/>
      <c r="I58" s="34" t="s">
        <v>31</v>
      </c>
      <c r="J58" s="38" t="str">
        <f>E23</f>
        <v xml:space="preserve">AGA-Letiště, s.r.o.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120</v>
      </c>
    </row>
    <row r="64" s="9" customFormat="1" ht="24.96" customHeight="1">
      <c r="A64" s="9"/>
      <c r="B64" s="176"/>
      <c r="C64" s="177"/>
      <c r="D64" s="178" t="s">
        <v>121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407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123</v>
      </c>
      <c r="E66" s="184"/>
      <c r="F66" s="184"/>
      <c r="G66" s="184"/>
      <c r="H66" s="184"/>
      <c r="I66" s="184"/>
      <c r="J66" s="185">
        <f>J99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124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Práce a dodávky specifikované v Dodatku č.1 k Dílu IV. dokumentace MVS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112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113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114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SO 706_100 - Zemní valy s/bez protihlukovými stěnami - QRA - Stavební řešení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Letiště Čáslav</v>
      </c>
      <c r="G82" s="42"/>
      <c r="H82" s="42"/>
      <c r="I82" s="34" t="s">
        <v>23</v>
      </c>
      <c r="J82" s="74" t="str">
        <f>IF(J14="","",J14)</f>
        <v>3. 7. 2025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>Česká Republika - Ministerstvo obrany ČR</v>
      </c>
      <c r="G84" s="42"/>
      <c r="H84" s="42"/>
      <c r="I84" s="34" t="s">
        <v>31</v>
      </c>
      <c r="J84" s="38" t="str">
        <f>E23</f>
        <v xml:space="preserve">AGA-Letiště, s.r.o.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34</v>
      </c>
      <c r="J85" s="38" t="str">
        <f>E26</f>
        <v xml:space="preserve"> 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125</v>
      </c>
      <c r="D87" s="190" t="s">
        <v>57</v>
      </c>
      <c r="E87" s="190" t="s">
        <v>53</v>
      </c>
      <c r="F87" s="190" t="s">
        <v>54</v>
      </c>
      <c r="G87" s="190" t="s">
        <v>126</v>
      </c>
      <c r="H87" s="190" t="s">
        <v>127</v>
      </c>
      <c r="I87" s="190" t="s">
        <v>128</v>
      </c>
      <c r="J87" s="190" t="s">
        <v>119</v>
      </c>
      <c r="K87" s="191" t="s">
        <v>129</v>
      </c>
      <c r="L87" s="192"/>
      <c r="M87" s="94" t="s">
        <v>19</v>
      </c>
      <c r="N87" s="95" t="s">
        <v>42</v>
      </c>
      <c r="O87" s="95" t="s">
        <v>130</v>
      </c>
      <c r="P87" s="95" t="s">
        <v>131</v>
      </c>
      <c r="Q87" s="95" t="s">
        <v>132</v>
      </c>
      <c r="R87" s="95" t="s">
        <v>133</v>
      </c>
      <c r="S87" s="95" t="s">
        <v>134</v>
      </c>
      <c r="T87" s="96" t="s">
        <v>135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136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</f>
        <v>0</v>
      </c>
      <c r="Q88" s="98"/>
      <c r="R88" s="195">
        <f>R89</f>
        <v>1.256</v>
      </c>
      <c r="S88" s="98"/>
      <c r="T88" s="196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120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71</v>
      </c>
      <c r="E89" s="201" t="s">
        <v>137</v>
      </c>
      <c r="F89" s="201" t="s">
        <v>138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P90+P99</f>
        <v>0</v>
      </c>
      <c r="Q89" s="206"/>
      <c r="R89" s="207">
        <f>R90+R99</f>
        <v>1.256</v>
      </c>
      <c r="S89" s="206"/>
      <c r="T89" s="208">
        <f>T90+T99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79</v>
      </c>
      <c r="AT89" s="210" t="s">
        <v>71</v>
      </c>
      <c r="AU89" s="210" t="s">
        <v>72</v>
      </c>
      <c r="AY89" s="209" t="s">
        <v>139</v>
      </c>
      <c r="BK89" s="211">
        <f>BK90+BK99</f>
        <v>0</v>
      </c>
    </row>
    <row r="90" s="12" customFormat="1" ht="22.8" customHeight="1">
      <c r="A90" s="12"/>
      <c r="B90" s="198"/>
      <c r="C90" s="199"/>
      <c r="D90" s="200" t="s">
        <v>71</v>
      </c>
      <c r="E90" s="212" t="s">
        <v>81</v>
      </c>
      <c r="F90" s="212" t="s">
        <v>408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SUM(P91:P98)</f>
        <v>0</v>
      </c>
      <c r="Q90" s="206"/>
      <c r="R90" s="207">
        <f>SUM(R91:R98)</f>
        <v>1.256</v>
      </c>
      <c r="S90" s="206"/>
      <c r="T90" s="208">
        <f>SUM(T91:T98)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79</v>
      </c>
      <c r="AT90" s="210" t="s">
        <v>71</v>
      </c>
      <c r="AU90" s="210" t="s">
        <v>79</v>
      </c>
      <c r="AY90" s="209" t="s">
        <v>139</v>
      </c>
      <c r="BK90" s="211">
        <f>SUM(BK91:BK98)</f>
        <v>0</v>
      </c>
    </row>
    <row r="91" s="2" customFormat="1" ht="37.8" customHeight="1">
      <c r="A91" s="40"/>
      <c r="B91" s="41"/>
      <c r="C91" s="214" t="s">
        <v>409</v>
      </c>
      <c r="D91" s="273" t="s">
        <v>143</v>
      </c>
      <c r="E91" s="216" t="s">
        <v>410</v>
      </c>
      <c r="F91" s="217" t="s">
        <v>411</v>
      </c>
      <c r="G91" s="218" t="s">
        <v>412</v>
      </c>
      <c r="H91" s="219">
        <v>12560</v>
      </c>
      <c r="I91" s="220"/>
      <c r="J91" s="221">
        <f>ROUND(I91*H91,2)</f>
        <v>0</v>
      </c>
      <c r="K91" s="217" t="s">
        <v>19</v>
      </c>
      <c r="L91" s="46"/>
      <c r="M91" s="222" t="s">
        <v>19</v>
      </c>
      <c r="N91" s="223" t="s">
        <v>43</v>
      </c>
      <c r="O91" s="86"/>
      <c r="P91" s="224">
        <f>O91*H91</f>
        <v>0</v>
      </c>
      <c r="Q91" s="224">
        <v>0.00010000000000000001</v>
      </c>
      <c r="R91" s="224">
        <f>Q91*H91</f>
        <v>1.256</v>
      </c>
      <c r="S91" s="224">
        <v>0</v>
      </c>
      <c r="T91" s="22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6" t="s">
        <v>148</v>
      </c>
      <c r="AT91" s="226" t="s">
        <v>143</v>
      </c>
      <c r="AU91" s="226" t="s">
        <v>81</v>
      </c>
      <c r="AY91" s="19" t="s">
        <v>139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9" t="s">
        <v>79</v>
      </c>
      <c r="BK91" s="227">
        <f>ROUND(I91*H91,2)</f>
        <v>0</v>
      </c>
      <c r="BL91" s="19" t="s">
        <v>148</v>
      </c>
      <c r="BM91" s="226" t="s">
        <v>413</v>
      </c>
    </row>
    <row r="92" s="2" customFormat="1">
      <c r="A92" s="40"/>
      <c r="B92" s="41"/>
      <c r="C92" s="42"/>
      <c r="D92" s="228" t="s">
        <v>150</v>
      </c>
      <c r="E92" s="42"/>
      <c r="F92" s="229" t="s">
        <v>414</v>
      </c>
      <c r="G92" s="42"/>
      <c r="H92" s="42"/>
      <c r="I92" s="230"/>
      <c r="J92" s="42"/>
      <c r="K92" s="42"/>
      <c r="L92" s="46"/>
      <c r="M92" s="231"/>
      <c r="N92" s="232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150</v>
      </c>
      <c r="AU92" s="19" t="s">
        <v>81</v>
      </c>
    </row>
    <row r="93" s="13" customFormat="1">
      <c r="A93" s="13"/>
      <c r="B93" s="236"/>
      <c r="C93" s="237"/>
      <c r="D93" s="228" t="s">
        <v>156</v>
      </c>
      <c r="E93" s="238" t="s">
        <v>19</v>
      </c>
      <c r="F93" s="239" t="s">
        <v>415</v>
      </c>
      <c r="G93" s="237"/>
      <c r="H93" s="238" t="s">
        <v>19</v>
      </c>
      <c r="I93" s="240"/>
      <c r="J93" s="237"/>
      <c r="K93" s="237"/>
      <c r="L93" s="241"/>
      <c r="M93" s="242"/>
      <c r="N93" s="243"/>
      <c r="O93" s="243"/>
      <c r="P93" s="243"/>
      <c r="Q93" s="243"/>
      <c r="R93" s="243"/>
      <c r="S93" s="243"/>
      <c r="T93" s="24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5" t="s">
        <v>156</v>
      </c>
      <c r="AU93" s="245" t="s">
        <v>81</v>
      </c>
      <c r="AV93" s="13" t="s">
        <v>79</v>
      </c>
      <c r="AW93" s="13" t="s">
        <v>33</v>
      </c>
      <c r="AX93" s="13" t="s">
        <v>72</v>
      </c>
      <c r="AY93" s="245" t="s">
        <v>139</v>
      </c>
    </row>
    <row r="94" s="13" customFormat="1">
      <c r="A94" s="13"/>
      <c r="B94" s="236"/>
      <c r="C94" s="237"/>
      <c r="D94" s="228" t="s">
        <v>156</v>
      </c>
      <c r="E94" s="238" t="s">
        <v>19</v>
      </c>
      <c r="F94" s="239" t="s">
        <v>416</v>
      </c>
      <c r="G94" s="237"/>
      <c r="H94" s="238" t="s">
        <v>19</v>
      </c>
      <c r="I94" s="240"/>
      <c r="J94" s="237"/>
      <c r="K94" s="237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156</v>
      </c>
      <c r="AU94" s="245" t="s">
        <v>81</v>
      </c>
      <c r="AV94" s="13" t="s">
        <v>79</v>
      </c>
      <c r="AW94" s="13" t="s">
        <v>33</v>
      </c>
      <c r="AX94" s="13" t="s">
        <v>72</v>
      </c>
      <c r="AY94" s="245" t="s">
        <v>139</v>
      </c>
    </row>
    <row r="95" s="14" customFormat="1">
      <c r="A95" s="14"/>
      <c r="B95" s="246"/>
      <c r="C95" s="247"/>
      <c r="D95" s="228" t="s">
        <v>156</v>
      </c>
      <c r="E95" s="248" t="s">
        <v>19</v>
      </c>
      <c r="F95" s="249" t="s">
        <v>417</v>
      </c>
      <c r="G95" s="247"/>
      <c r="H95" s="250">
        <v>5750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6" t="s">
        <v>156</v>
      </c>
      <c r="AU95" s="256" t="s">
        <v>81</v>
      </c>
      <c r="AV95" s="14" t="s">
        <v>81</v>
      </c>
      <c r="AW95" s="14" t="s">
        <v>33</v>
      </c>
      <c r="AX95" s="14" t="s">
        <v>72</v>
      </c>
      <c r="AY95" s="256" t="s">
        <v>139</v>
      </c>
    </row>
    <row r="96" s="13" customFormat="1">
      <c r="A96" s="13"/>
      <c r="B96" s="236"/>
      <c r="C96" s="237"/>
      <c r="D96" s="228" t="s">
        <v>156</v>
      </c>
      <c r="E96" s="238" t="s">
        <v>19</v>
      </c>
      <c r="F96" s="239" t="s">
        <v>418</v>
      </c>
      <c r="G96" s="237"/>
      <c r="H96" s="238" t="s">
        <v>19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156</v>
      </c>
      <c r="AU96" s="245" t="s">
        <v>81</v>
      </c>
      <c r="AV96" s="13" t="s">
        <v>79</v>
      </c>
      <c r="AW96" s="13" t="s">
        <v>33</v>
      </c>
      <c r="AX96" s="13" t="s">
        <v>72</v>
      </c>
      <c r="AY96" s="245" t="s">
        <v>139</v>
      </c>
    </row>
    <row r="97" s="14" customFormat="1">
      <c r="A97" s="14"/>
      <c r="B97" s="246"/>
      <c r="C97" s="247"/>
      <c r="D97" s="228" t="s">
        <v>156</v>
      </c>
      <c r="E97" s="248" t="s">
        <v>19</v>
      </c>
      <c r="F97" s="249" t="s">
        <v>419</v>
      </c>
      <c r="G97" s="247"/>
      <c r="H97" s="250">
        <v>6810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6" t="s">
        <v>156</v>
      </c>
      <c r="AU97" s="256" t="s">
        <v>81</v>
      </c>
      <c r="AV97" s="14" t="s">
        <v>81</v>
      </c>
      <c r="AW97" s="14" t="s">
        <v>33</v>
      </c>
      <c r="AX97" s="14" t="s">
        <v>72</v>
      </c>
      <c r="AY97" s="256" t="s">
        <v>139</v>
      </c>
    </row>
    <row r="98" s="15" customFormat="1">
      <c r="A98" s="15"/>
      <c r="B98" s="277"/>
      <c r="C98" s="278"/>
      <c r="D98" s="228" t="s">
        <v>156</v>
      </c>
      <c r="E98" s="279" t="s">
        <v>19</v>
      </c>
      <c r="F98" s="280" t="s">
        <v>420</v>
      </c>
      <c r="G98" s="278"/>
      <c r="H98" s="281">
        <v>12560</v>
      </c>
      <c r="I98" s="282"/>
      <c r="J98" s="278"/>
      <c r="K98" s="278"/>
      <c r="L98" s="283"/>
      <c r="M98" s="284"/>
      <c r="N98" s="285"/>
      <c r="O98" s="285"/>
      <c r="P98" s="285"/>
      <c r="Q98" s="285"/>
      <c r="R98" s="285"/>
      <c r="S98" s="285"/>
      <c r="T98" s="28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87" t="s">
        <v>156</v>
      </c>
      <c r="AU98" s="287" t="s">
        <v>81</v>
      </c>
      <c r="AV98" s="15" t="s">
        <v>148</v>
      </c>
      <c r="AW98" s="15" t="s">
        <v>4</v>
      </c>
      <c r="AX98" s="15" t="s">
        <v>79</v>
      </c>
      <c r="AY98" s="287" t="s">
        <v>139</v>
      </c>
    </row>
    <row r="99" s="12" customFormat="1" ht="22.8" customHeight="1">
      <c r="A99" s="12"/>
      <c r="B99" s="198"/>
      <c r="C99" s="199"/>
      <c r="D99" s="200" t="s">
        <v>71</v>
      </c>
      <c r="E99" s="212" t="s">
        <v>168</v>
      </c>
      <c r="F99" s="212" t="s">
        <v>169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SUM(P100:P105)</f>
        <v>0</v>
      </c>
      <c r="Q99" s="206"/>
      <c r="R99" s="207">
        <f>SUM(R100:R105)</f>
        <v>0</v>
      </c>
      <c r="S99" s="206"/>
      <c r="T99" s="208">
        <f>SUM(T100:T105)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79</v>
      </c>
      <c r="AT99" s="210" t="s">
        <v>71</v>
      </c>
      <c r="AU99" s="210" t="s">
        <v>79</v>
      </c>
      <c r="AY99" s="209" t="s">
        <v>139</v>
      </c>
      <c r="BK99" s="211">
        <f>SUM(BK100:BK105)</f>
        <v>0</v>
      </c>
    </row>
    <row r="100" s="2" customFormat="1" ht="16.5" customHeight="1">
      <c r="A100" s="40"/>
      <c r="B100" s="41"/>
      <c r="C100" s="214" t="s">
        <v>421</v>
      </c>
      <c r="D100" s="215" t="s">
        <v>143</v>
      </c>
      <c r="E100" s="216" t="s">
        <v>422</v>
      </c>
      <c r="F100" s="217" t="s">
        <v>423</v>
      </c>
      <c r="G100" s="218" t="s">
        <v>173</v>
      </c>
      <c r="H100" s="219">
        <v>1.256</v>
      </c>
      <c r="I100" s="220"/>
      <c r="J100" s="221">
        <f>ROUND(I100*H100,2)</f>
        <v>0</v>
      </c>
      <c r="K100" s="217" t="s">
        <v>147</v>
      </c>
      <c r="L100" s="46"/>
      <c r="M100" s="222" t="s">
        <v>19</v>
      </c>
      <c r="N100" s="223" t="s">
        <v>43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148</v>
      </c>
      <c r="AT100" s="226" t="s">
        <v>143</v>
      </c>
      <c r="AU100" s="226" t="s">
        <v>81</v>
      </c>
      <c r="AY100" s="19" t="s">
        <v>139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79</v>
      </c>
      <c r="BK100" s="227">
        <f>ROUND(I100*H100,2)</f>
        <v>0</v>
      </c>
      <c r="BL100" s="19" t="s">
        <v>148</v>
      </c>
      <c r="BM100" s="226" t="s">
        <v>424</v>
      </c>
    </row>
    <row r="101" s="2" customFormat="1">
      <c r="A101" s="40"/>
      <c r="B101" s="41"/>
      <c r="C101" s="42"/>
      <c r="D101" s="228" t="s">
        <v>150</v>
      </c>
      <c r="E101" s="42"/>
      <c r="F101" s="229" t="s">
        <v>425</v>
      </c>
      <c r="G101" s="42"/>
      <c r="H101" s="42"/>
      <c r="I101" s="230"/>
      <c r="J101" s="42"/>
      <c r="K101" s="42"/>
      <c r="L101" s="46"/>
      <c r="M101" s="231"/>
      <c r="N101" s="232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150</v>
      </c>
      <c r="AU101" s="19" t="s">
        <v>81</v>
      </c>
    </row>
    <row r="102" s="2" customFormat="1">
      <c r="A102" s="40"/>
      <c r="B102" s="41"/>
      <c r="C102" s="42"/>
      <c r="D102" s="233" t="s">
        <v>152</v>
      </c>
      <c r="E102" s="42"/>
      <c r="F102" s="234" t="s">
        <v>426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152</v>
      </c>
      <c r="AU102" s="19" t="s">
        <v>81</v>
      </c>
    </row>
    <row r="103" s="2" customFormat="1" ht="16.5" customHeight="1">
      <c r="A103" s="40"/>
      <c r="B103" s="41"/>
      <c r="C103" s="214" t="s">
        <v>427</v>
      </c>
      <c r="D103" s="215" t="s">
        <v>143</v>
      </c>
      <c r="E103" s="216" t="s">
        <v>428</v>
      </c>
      <c r="F103" s="217" t="s">
        <v>429</v>
      </c>
      <c r="G103" s="218" t="s">
        <v>173</v>
      </c>
      <c r="H103" s="219">
        <v>1.256</v>
      </c>
      <c r="I103" s="220"/>
      <c r="J103" s="221">
        <f>ROUND(I103*H103,2)</f>
        <v>0</v>
      </c>
      <c r="K103" s="217" t="s">
        <v>147</v>
      </c>
      <c r="L103" s="46"/>
      <c r="M103" s="222" t="s">
        <v>19</v>
      </c>
      <c r="N103" s="223" t="s">
        <v>43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148</v>
      </c>
      <c r="AT103" s="226" t="s">
        <v>143</v>
      </c>
      <c r="AU103" s="226" t="s">
        <v>81</v>
      </c>
      <c r="AY103" s="19" t="s">
        <v>139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79</v>
      </c>
      <c r="BK103" s="227">
        <f>ROUND(I103*H103,2)</f>
        <v>0</v>
      </c>
      <c r="BL103" s="19" t="s">
        <v>148</v>
      </c>
      <c r="BM103" s="226" t="s">
        <v>430</v>
      </c>
    </row>
    <row r="104" s="2" customFormat="1">
      <c r="A104" s="40"/>
      <c r="B104" s="41"/>
      <c r="C104" s="42"/>
      <c r="D104" s="228" t="s">
        <v>150</v>
      </c>
      <c r="E104" s="42"/>
      <c r="F104" s="229" t="s">
        <v>431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150</v>
      </c>
      <c r="AU104" s="19" t="s">
        <v>81</v>
      </c>
    </row>
    <row r="105" s="2" customFormat="1">
      <c r="A105" s="40"/>
      <c r="B105" s="41"/>
      <c r="C105" s="42"/>
      <c r="D105" s="233" t="s">
        <v>152</v>
      </c>
      <c r="E105" s="42"/>
      <c r="F105" s="234" t="s">
        <v>432</v>
      </c>
      <c r="G105" s="42"/>
      <c r="H105" s="42"/>
      <c r="I105" s="230"/>
      <c r="J105" s="42"/>
      <c r="K105" s="42"/>
      <c r="L105" s="46"/>
      <c r="M105" s="268"/>
      <c r="N105" s="269"/>
      <c r="O105" s="270"/>
      <c r="P105" s="270"/>
      <c r="Q105" s="270"/>
      <c r="R105" s="270"/>
      <c r="S105" s="270"/>
      <c r="T105" s="271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152</v>
      </c>
      <c r="AU105" s="19" t="s">
        <v>81</v>
      </c>
    </row>
    <row r="106" s="2" customFormat="1" ht="6.96" customHeight="1">
      <c r="A106" s="40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46"/>
      <c r="M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</sheetData>
  <sheetProtection sheet="1" autoFilter="0" formatColumns="0" formatRows="0" objects="1" scenarios="1" spinCount="100000" saltValue="NHPzCv3eiwwxGDgqhxggFr3nkGapFfCmfwKAbXn65adG7XejI9YUiC7hP9LKowLVGsQGYVU6vb4kHwtjBp80Xw==" hashValue="lpWOVmqX85E373lfLEtAveN+VREMxYxcmy/ZrOW3Bnx3v7mQ6A/lmL9qzISlyF+lAczvpiT+uzbRBFXbRX1Ckw==" algorithmName="SHA-512" password="A0DE"/>
  <autoFilter ref="C87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102" r:id="rId1" display="https://podminky.urs.cz/item/CS_URS_2024_02/998152111"/>
    <hyperlink ref="F105" r:id="rId2" display="https://podminky.urs.cz/item/CS_URS_2024_02/99815219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111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Práce a dodávky specifikované v Dodatku č.1 k Dílu IV. dokumentace MVS</v>
      </c>
      <c r="F7" s="144"/>
      <c r="G7" s="144"/>
      <c r="H7" s="144"/>
      <c r="L7" s="22"/>
    </row>
    <row r="8" s="1" customFormat="1" ht="12" customHeight="1">
      <c r="B8" s="22"/>
      <c r="D8" s="144" t="s">
        <v>112</v>
      </c>
      <c r="L8" s="22"/>
    </row>
    <row r="9" s="2" customFormat="1" ht="16.5" customHeight="1">
      <c r="A9" s="40"/>
      <c r="B9" s="46"/>
      <c r="C9" s="40"/>
      <c r="D9" s="40"/>
      <c r="E9" s="145" t="s">
        <v>113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433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3. 7. 2025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28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214.5" customHeight="1">
      <c r="A29" s="149"/>
      <c r="B29" s="150"/>
      <c r="C29" s="149"/>
      <c r="D29" s="149"/>
      <c r="E29" s="151" t="s">
        <v>116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ROUND((SUM(BE87:BE98)),  2)</f>
        <v>0</v>
      </c>
      <c r="G35" s="40"/>
      <c r="H35" s="40"/>
      <c r="I35" s="159">
        <v>0.20999999999999999</v>
      </c>
      <c r="J35" s="158">
        <f>ROUND(((SUM(BE87:BE98))*I35),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ROUND((SUM(BF87:BF98)),  2)</f>
        <v>0</v>
      </c>
      <c r="G36" s="40"/>
      <c r="H36" s="40"/>
      <c r="I36" s="159">
        <v>0.12</v>
      </c>
      <c r="J36" s="158">
        <f>ROUND(((SUM(BF87:BF98))*I36),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ROUND((SUM(BG87:BG98)),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ROUND((SUM(BH87:BH98)),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ROUND((SUM(BI87:BI98)),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117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Práce a dodávky specifikované v Dodatku č.1 k Dílu IV. dokumentace MVS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708_700 - Strojovna SHZ u hangáru H3 - Silnoproudé rozovdy vč. osvětlení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Letiště Čáslav</v>
      </c>
      <c r="G56" s="42"/>
      <c r="H56" s="42"/>
      <c r="I56" s="34" t="s">
        <v>23</v>
      </c>
      <c r="J56" s="74" t="str">
        <f>IF(J14="","",J14)</f>
        <v>3. 7. 2025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Česká Republika - Ministerstvo obrany ČR</v>
      </c>
      <c r="G58" s="42"/>
      <c r="H58" s="42"/>
      <c r="I58" s="34" t="s">
        <v>31</v>
      </c>
      <c r="J58" s="38" t="str">
        <f>E23</f>
        <v xml:space="preserve">AGA-Letiště, s.r.o.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118</v>
      </c>
      <c r="D61" s="173"/>
      <c r="E61" s="173"/>
      <c r="F61" s="173"/>
      <c r="G61" s="173"/>
      <c r="H61" s="173"/>
      <c r="I61" s="173"/>
      <c r="J61" s="174" t="s">
        <v>119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120</v>
      </c>
    </row>
    <row r="64" s="9" customFormat="1" ht="24.96" customHeight="1">
      <c r="A64" s="9"/>
      <c r="B64" s="176"/>
      <c r="C64" s="177"/>
      <c r="D64" s="178" t="s">
        <v>366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373</v>
      </c>
      <c r="E65" s="179"/>
      <c r="F65" s="179"/>
      <c r="G65" s="179"/>
      <c r="H65" s="179"/>
      <c r="I65" s="179"/>
      <c r="J65" s="180">
        <f>J94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124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Práce a dodávky specifikované v Dodatku č.1 k Dílu IV. dokumentace MVS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113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708_700 - Strojovna SHZ u hangáru H3 - Silnoproudé rozovdy vč. osvětlení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Letiště Čáslav</v>
      </c>
      <c r="G81" s="42"/>
      <c r="H81" s="42"/>
      <c r="I81" s="34" t="s">
        <v>23</v>
      </c>
      <c r="J81" s="74" t="str">
        <f>IF(J14="","",J14)</f>
        <v>3. 7. 2025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Česká Republika - Ministerstvo obrany ČR</v>
      </c>
      <c r="G83" s="42"/>
      <c r="H83" s="42"/>
      <c r="I83" s="34" t="s">
        <v>31</v>
      </c>
      <c r="J83" s="38" t="str">
        <f>E23</f>
        <v xml:space="preserve">AGA-Letiště, s.r.o. 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 xml:space="preserve"> 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125</v>
      </c>
      <c r="D86" s="190" t="s">
        <v>57</v>
      </c>
      <c r="E86" s="190" t="s">
        <v>53</v>
      </c>
      <c r="F86" s="190" t="s">
        <v>54</v>
      </c>
      <c r="G86" s="190" t="s">
        <v>126</v>
      </c>
      <c r="H86" s="190" t="s">
        <v>127</v>
      </c>
      <c r="I86" s="190" t="s">
        <v>128</v>
      </c>
      <c r="J86" s="190" t="s">
        <v>119</v>
      </c>
      <c r="K86" s="191" t="s">
        <v>129</v>
      </c>
      <c r="L86" s="192"/>
      <c r="M86" s="94" t="s">
        <v>19</v>
      </c>
      <c r="N86" s="95" t="s">
        <v>42</v>
      </c>
      <c r="O86" s="95" t="s">
        <v>130</v>
      </c>
      <c r="P86" s="95" t="s">
        <v>131</v>
      </c>
      <c r="Q86" s="95" t="s">
        <v>132</v>
      </c>
      <c r="R86" s="95" t="s">
        <v>133</v>
      </c>
      <c r="S86" s="95" t="s">
        <v>134</v>
      </c>
      <c r="T86" s="96" t="s">
        <v>135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136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P88+P94</f>
        <v>0</v>
      </c>
      <c r="Q87" s="98"/>
      <c r="R87" s="195">
        <f>R88+R94</f>
        <v>0</v>
      </c>
      <c r="S87" s="98"/>
      <c r="T87" s="196">
        <f>T88+T94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120</v>
      </c>
      <c r="BK87" s="197">
        <f>BK88+BK94</f>
        <v>0</v>
      </c>
    </row>
    <row r="88" s="12" customFormat="1" ht="25.92" customHeight="1">
      <c r="A88" s="12"/>
      <c r="B88" s="198"/>
      <c r="C88" s="199"/>
      <c r="D88" s="200" t="s">
        <v>71</v>
      </c>
      <c r="E88" s="201" t="s">
        <v>367</v>
      </c>
      <c r="F88" s="201" t="s">
        <v>316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SUM(P89:P93)</f>
        <v>0</v>
      </c>
      <c r="Q88" s="206"/>
      <c r="R88" s="207">
        <f>SUM(R89:R93)</f>
        <v>0</v>
      </c>
      <c r="S88" s="206"/>
      <c r="T88" s="208">
        <f>SUM(T89:T93)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79</v>
      </c>
      <c r="AT88" s="210" t="s">
        <v>71</v>
      </c>
      <c r="AU88" s="210" t="s">
        <v>72</v>
      </c>
      <c r="AY88" s="209" t="s">
        <v>139</v>
      </c>
      <c r="BK88" s="211">
        <f>SUM(BK89:BK93)</f>
        <v>0</v>
      </c>
    </row>
    <row r="89" s="2" customFormat="1" ht="16.5" customHeight="1">
      <c r="A89" s="40"/>
      <c r="B89" s="41"/>
      <c r="C89" s="214" t="s">
        <v>434</v>
      </c>
      <c r="D89" s="215" t="s">
        <v>143</v>
      </c>
      <c r="E89" s="216" t="s">
        <v>435</v>
      </c>
      <c r="F89" s="217" t="s">
        <v>436</v>
      </c>
      <c r="G89" s="218" t="s">
        <v>222</v>
      </c>
      <c r="H89" s="219">
        <v>32</v>
      </c>
      <c r="I89" s="220"/>
      <c r="J89" s="221">
        <f>ROUND(I89*H89,2)</f>
        <v>0</v>
      </c>
      <c r="K89" s="217" t="s">
        <v>147</v>
      </c>
      <c r="L89" s="46"/>
      <c r="M89" s="222" t="s">
        <v>19</v>
      </c>
      <c r="N89" s="223" t="s">
        <v>43</v>
      </c>
      <c r="O89" s="86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6" t="s">
        <v>148</v>
      </c>
      <c r="AT89" s="226" t="s">
        <v>143</v>
      </c>
      <c r="AU89" s="226" t="s">
        <v>79</v>
      </c>
      <c r="AY89" s="19" t="s">
        <v>139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9" t="s">
        <v>79</v>
      </c>
      <c r="BK89" s="227">
        <f>ROUND(I89*H89,2)</f>
        <v>0</v>
      </c>
      <c r="BL89" s="19" t="s">
        <v>148</v>
      </c>
      <c r="BM89" s="226" t="s">
        <v>437</v>
      </c>
    </row>
    <row r="90" s="2" customFormat="1">
      <c r="A90" s="40"/>
      <c r="B90" s="41"/>
      <c r="C90" s="42"/>
      <c r="D90" s="228" t="s">
        <v>150</v>
      </c>
      <c r="E90" s="42"/>
      <c r="F90" s="229" t="s">
        <v>436</v>
      </c>
      <c r="G90" s="42"/>
      <c r="H90" s="42"/>
      <c r="I90" s="230"/>
      <c r="J90" s="42"/>
      <c r="K90" s="42"/>
      <c r="L90" s="46"/>
      <c r="M90" s="231"/>
      <c r="N90" s="232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150</v>
      </c>
      <c r="AU90" s="19" t="s">
        <v>79</v>
      </c>
    </row>
    <row r="91" s="2" customFormat="1">
      <c r="A91" s="40"/>
      <c r="B91" s="41"/>
      <c r="C91" s="42"/>
      <c r="D91" s="233" t="s">
        <v>152</v>
      </c>
      <c r="E91" s="42"/>
      <c r="F91" s="234" t="s">
        <v>438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152</v>
      </c>
      <c r="AU91" s="19" t="s">
        <v>79</v>
      </c>
    </row>
    <row r="92" s="2" customFormat="1">
      <c r="A92" s="40"/>
      <c r="B92" s="41"/>
      <c r="C92" s="42"/>
      <c r="D92" s="228" t="s">
        <v>154</v>
      </c>
      <c r="E92" s="42"/>
      <c r="F92" s="235" t="s">
        <v>439</v>
      </c>
      <c r="G92" s="42"/>
      <c r="H92" s="42"/>
      <c r="I92" s="230"/>
      <c r="J92" s="42"/>
      <c r="K92" s="42"/>
      <c r="L92" s="46"/>
      <c r="M92" s="231"/>
      <c r="N92" s="232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154</v>
      </c>
      <c r="AU92" s="19" t="s">
        <v>79</v>
      </c>
    </row>
    <row r="93" s="14" customFormat="1">
      <c r="A93" s="14"/>
      <c r="B93" s="246"/>
      <c r="C93" s="247"/>
      <c r="D93" s="228" t="s">
        <v>156</v>
      </c>
      <c r="E93" s="248" t="s">
        <v>19</v>
      </c>
      <c r="F93" s="249" t="s">
        <v>440</v>
      </c>
      <c r="G93" s="247"/>
      <c r="H93" s="250">
        <v>32</v>
      </c>
      <c r="I93" s="251"/>
      <c r="J93" s="247"/>
      <c r="K93" s="247"/>
      <c r="L93" s="252"/>
      <c r="M93" s="253"/>
      <c r="N93" s="254"/>
      <c r="O93" s="254"/>
      <c r="P93" s="254"/>
      <c r="Q93" s="254"/>
      <c r="R93" s="254"/>
      <c r="S93" s="254"/>
      <c r="T93" s="25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6" t="s">
        <v>156</v>
      </c>
      <c r="AU93" s="256" t="s">
        <v>79</v>
      </c>
      <c r="AV93" s="14" t="s">
        <v>81</v>
      </c>
      <c r="AW93" s="14" t="s">
        <v>33</v>
      </c>
      <c r="AX93" s="14" t="s">
        <v>79</v>
      </c>
      <c r="AY93" s="256" t="s">
        <v>139</v>
      </c>
    </row>
    <row r="94" s="12" customFormat="1" ht="25.92" customHeight="1">
      <c r="A94" s="12"/>
      <c r="B94" s="198"/>
      <c r="C94" s="199"/>
      <c r="D94" s="200" t="s">
        <v>71</v>
      </c>
      <c r="E94" s="201" t="s">
        <v>403</v>
      </c>
      <c r="F94" s="201" t="s">
        <v>357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SUM(P95:P98)</f>
        <v>0</v>
      </c>
      <c r="Q94" s="206"/>
      <c r="R94" s="207">
        <f>SUM(R95:R98)</f>
        <v>0</v>
      </c>
      <c r="S94" s="206"/>
      <c r="T94" s="208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79</v>
      </c>
      <c r="AT94" s="210" t="s">
        <v>71</v>
      </c>
      <c r="AU94" s="210" t="s">
        <v>72</v>
      </c>
      <c r="AY94" s="209" t="s">
        <v>139</v>
      </c>
      <c r="BK94" s="211">
        <f>SUM(BK95:BK98)</f>
        <v>0</v>
      </c>
    </row>
    <row r="95" s="2" customFormat="1" ht="16.5" customHeight="1">
      <c r="A95" s="40"/>
      <c r="B95" s="41"/>
      <c r="C95" s="214" t="s">
        <v>441</v>
      </c>
      <c r="D95" s="215" t="s">
        <v>143</v>
      </c>
      <c r="E95" s="216" t="s">
        <v>359</v>
      </c>
      <c r="F95" s="217" t="s">
        <v>360</v>
      </c>
      <c r="G95" s="218" t="s">
        <v>361</v>
      </c>
      <c r="H95" s="276"/>
      <c r="I95" s="220"/>
      <c r="J95" s="221">
        <f>ROUND(I95*H95,2)</f>
        <v>0</v>
      </c>
      <c r="K95" s="217" t="s">
        <v>147</v>
      </c>
      <c r="L95" s="46"/>
      <c r="M95" s="222" t="s">
        <v>19</v>
      </c>
      <c r="N95" s="223" t="s">
        <v>43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148</v>
      </c>
      <c r="AT95" s="226" t="s">
        <v>143</v>
      </c>
      <c r="AU95" s="226" t="s">
        <v>79</v>
      </c>
      <c r="AY95" s="19" t="s">
        <v>139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79</v>
      </c>
      <c r="BK95" s="227">
        <f>ROUND(I95*H95,2)</f>
        <v>0</v>
      </c>
      <c r="BL95" s="19" t="s">
        <v>148</v>
      </c>
      <c r="BM95" s="226" t="s">
        <v>442</v>
      </c>
    </row>
    <row r="96" s="2" customFormat="1">
      <c r="A96" s="40"/>
      <c r="B96" s="41"/>
      <c r="C96" s="42"/>
      <c r="D96" s="228" t="s">
        <v>150</v>
      </c>
      <c r="E96" s="42"/>
      <c r="F96" s="229" t="s">
        <v>360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150</v>
      </c>
      <c r="AU96" s="19" t="s">
        <v>79</v>
      </c>
    </row>
    <row r="97" s="2" customFormat="1">
      <c r="A97" s="40"/>
      <c r="B97" s="41"/>
      <c r="C97" s="42"/>
      <c r="D97" s="233" t="s">
        <v>152</v>
      </c>
      <c r="E97" s="42"/>
      <c r="F97" s="234" t="s">
        <v>363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152</v>
      </c>
      <c r="AU97" s="19" t="s">
        <v>79</v>
      </c>
    </row>
    <row r="98" s="2" customFormat="1">
      <c r="A98" s="40"/>
      <c r="B98" s="41"/>
      <c r="C98" s="42"/>
      <c r="D98" s="228" t="s">
        <v>154</v>
      </c>
      <c r="E98" s="42"/>
      <c r="F98" s="235" t="s">
        <v>364</v>
      </c>
      <c r="G98" s="42"/>
      <c r="H98" s="42"/>
      <c r="I98" s="230"/>
      <c r="J98" s="42"/>
      <c r="K98" s="42"/>
      <c r="L98" s="46"/>
      <c r="M98" s="268"/>
      <c r="N98" s="269"/>
      <c r="O98" s="270"/>
      <c r="P98" s="270"/>
      <c r="Q98" s="270"/>
      <c r="R98" s="270"/>
      <c r="S98" s="270"/>
      <c r="T98" s="271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154</v>
      </c>
      <c r="AU98" s="19" t="s">
        <v>79</v>
      </c>
    </row>
    <row r="99" s="2" customFormat="1" ht="6.96" customHeight="1">
      <c r="A99" s="40"/>
      <c r="B99" s="61"/>
      <c r="C99" s="62"/>
      <c r="D99" s="62"/>
      <c r="E99" s="62"/>
      <c r="F99" s="62"/>
      <c r="G99" s="62"/>
      <c r="H99" s="62"/>
      <c r="I99" s="62"/>
      <c r="J99" s="62"/>
      <c r="K99" s="62"/>
      <c r="L99" s="46"/>
      <c r="M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</sheetData>
  <sheetProtection sheet="1" autoFilter="0" formatColumns="0" formatRows="0" objects="1" scenarios="1" spinCount="100000" saltValue="QiDLCXStUwUdPswiaJszmkiHJApNi3mgUmBgYB2jjK28TNUFbJnFgiJAuvtJjiqKTqufGEL0GylE1xWWovo7xg==" hashValue="B2FbxTGtiLlIdgUeUEeh/ugdbl0lbfcy1gUZY+3h9G2UMjQ+1FBjcdjU+3adhiNS9ggIkcCZsVlpKVAthjTw7w==" algorithmName="SHA-512" password="A0DE"/>
  <autoFilter ref="C86:K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4_02/741420022"/>
    <hyperlink ref="F97" r:id="rId2" display="https://podminky.urs.cz/item/CS_URS_2024_02/998741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JANNIKE-NOVYDEL\Jannike</dc:creator>
  <cp:lastModifiedBy>JANNIKE-NOVYDEL\Jannike</cp:lastModifiedBy>
  <dcterms:created xsi:type="dcterms:W3CDTF">2025-07-10T13:42:06Z</dcterms:created>
  <dcterms:modified xsi:type="dcterms:W3CDTF">2025-07-10T13:42:09Z</dcterms:modified>
</cp:coreProperties>
</file>